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смагилова\Desktop\"/>
    </mc:Choice>
  </mc:AlternateContent>
  <workbookProtection workbookAlgorithmName="SHA-512" workbookHashValue="2tZpUQW+b1SOd3W9mfDy1Js0M4MoGM4RgA0BM/BrqV8=" workbookSaltValue="Vkct63TxvBGJ7pDojVR0DQ==" workbookSpinCount="100000" lockStructure="1"/>
  <bookViews>
    <workbookView xWindow="0" yWindow="0" windowWidth="28800" windowHeight="12330" activeTab="25"/>
  </bookViews>
  <sheets>
    <sheet name="Ввод" sheetId="1" r:id="rId1"/>
    <sheet name="Свод" sheetId="2" r:id="rId2"/>
    <sheet name="ГО" sheetId="3" r:id="rId3"/>
    <sheet name="МР" sheetId="4" r:id="rId4"/>
    <sheet name="СТС" sheetId="5" r:id="rId5"/>
    <sheet name="протоколы" sheetId="6" r:id="rId6"/>
    <sheet name="Казань " sheetId="7" r:id="rId7"/>
    <sheet name="НЧелны " sheetId="8" r:id="rId8"/>
    <sheet name="Нижнекамский" sheetId="9" r:id="rId9"/>
    <sheet name="Казань протоколы" sheetId="10" r:id="rId10"/>
    <sheet name="Казань СТС " sheetId="11" r:id="rId11"/>
    <sheet name="НЧелны протоколы" sheetId="12" r:id="rId12"/>
    <sheet name="НЧелны СТС" sheetId="13" r:id="rId13"/>
    <sheet name="Агрызский" sheetId="14" r:id="rId14"/>
    <sheet name="Азнакаевский" sheetId="15" r:id="rId15"/>
    <sheet name="Аксубаевский" sheetId="16" r:id="rId16"/>
    <sheet name="Актанышский" sheetId="17" r:id="rId17"/>
    <sheet name="Алексеевский" sheetId="18" r:id="rId18"/>
    <sheet name="Алькеевский" sheetId="19" r:id="rId19"/>
    <sheet name="Альметьевский" sheetId="20" r:id="rId20"/>
    <sheet name="Апастовский" sheetId="21" r:id="rId21"/>
    <sheet name="Арский" sheetId="22" r:id="rId22"/>
    <sheet name="Атнинский" sheetId="23" r:id="rId23"/>
    <sheet name="Бавлинский" sheetId="24" r:id="rId24"/>
    <sheet name="Балтасинский" sheetId="25" r:id="rId25"/>
    <sheet name="Бугульминский" sheetId="26" r:id="rId26"/>
    <sheet name="Буинский" sheetId="27" r:id="rId27"/>
    <sheet name="Верхнеуслонский" sheetId="28" r:id="rId28"/>
    <sheet name="Высокогорский" sheetId="29" r:id="rId29"/>
    <sheet name="Дрожжановский" sheetId="30" r:id="rId30"/>
    <sheet name="Елабужский" sheetId="31" r:id="rId31"/>
    <sheet name="Заинский" sheetId="32" r:id="rId32"/>
    <sheet name="Зеленодольский" sheetId="33" r:id="rId33"/>
    <sheet name="Кайбицкий" sheetId="34" r:id="rId34"/>
    <sheet name="КамскоУстьинский" sheetId="35" r:id="rId35"/>
    <sheet name="Кукморский" sheetId="36" r:id="rId36"/>
    <sheet name="Лаишевский" sheetId="37" r:id="rId37"/>
    <sheet name="Лениногорский" sheetId="38" r:id="rId38"/>
    <sheet name="Мамадышский" sheetId="39" r:id="rId39"/>
    <sheet name="Менделеевский" sheetId="40" r:id="rId40"/>
    <sheet name="Мензелинский" sheetId="41" r:id="rId41"/>
    <sheet name="Муслюмовский" sheetId="42" r:id="rId42"/>
    <sheet name="Нижнекамск протоколы" sheetId="43" r:id="rId43"/>
    <sheet name="Нижнекамск СТС" sheetId="44" r:id="rId44"/>
    <sheet name="Новошешминский" sheetId="45" r:id="rId45"/>
    <sheet name="Нурлатский" sheetId="46" r:id="rId46"/>
    <sheet name="Пестречинский" sheetId="47" r:id="rId47"/>
    <sheet name="РыбноСлободский" sheetId="48" r:id="rId48"/>
    <sheet name="Сабинский" sheetId="49" r:id="rId49"/>
    <sheet name="Сармановский" sheetId="50" r:id="rId50"/>
    <sheet name="Спасский" sheetId="51" r:id="rId51"/>
    <sheet name="Тетюшский" sheetId="52" r:id="rId52"/>
    <sheet name="Тукаевский" sheetId="53" r:id="rId53"/>
    <sheet name="Тюлячинский" sheetId="54" r:id="rId54"/>
    <sheet name="Черемшанский" sheetId="55" r:id="rId55"/>
    <sheet name="Чистопольский" sheetId="56" r:id="rId56"/>
    <sheet name="Ютазинский" sheetId="57" r:id="rId57"/>
  </sheets>
  <calcPr calcId="162913"/>
</workbook>
</file>

<file path=xl/calcChain.xml><?xml version="1.0" encoding="utf-8"?>
<calcChain xmlns="http://schemas.openxmlformats.org/spreadsheetml/2006/main">
  <c r="P124" i="57" l="1"/>
  <c r="P120" i="57"/>
  <c r="P119" i="57"/>
  <c r="P118" i="57"/>
  <c r="P117" i="57"/>
  <c r="P116" i="57"/>
  <c r="P115" i="57"/>
  <c r="P114" i="57"/>
  <c r="O113" i="57"/>
  <c r="O112" i="57" s="1"/>
  <c r="N113" i="57"/>
  <c r="M113" i="57"/>
  <c r="M112" i="57" s="1"/>
  <c r="L113" i="57"/>
  <c r="K113" i="57"/>
  <c r="K112" i="57" s="1"/>
  <c r="J113" i="57"/>
  <c r="I113" i="57"/>
  <c r="I112" i="57" s="1"/>
  <c r="H113" i="57"/>
  <c r="G113" i="57"/>
  <c r="G112" i="57" s="1"/>
  <c r="F113" i="57"/>
  <c r="E113" i="57"/>
  <c r="E112" i="57" s="1"/>
  <c r="D113" i="57"/>
  <c r="P113" i="57" s="1"/>
  <c r="N112" i="57"/>
  <c r="L112" i="57"/>
  <c r="J112" i="57"/>
  <c r="H112" i="57"/>
  <c r="F112" i="57"/>
  <c r="D112" i="57"/>
  <c r="P112" i="57" s="1"/>
  <c r="P110" i="57"/>
  <c r="P109" i="57"/>
  <c r="O108" i="57"/>
  <c r="N108" i="57"/>
  <c r="M108" i="57"/>
  <c r="L108" i="57"/>
  <c r="L104" i="57" s="1"/>
  <c r="K108" i="57"/>
  <c r="J108" i="57"/>
  <c r="I108" i="57"/>
  <c r="H108" i="57"/>
  <c r="H104" i="57" s="1"/>
  <c r="G108" i="57"/>
  <c r="F108" i="57"/>
  <c r="E108" i="57"/>
  <c r="D108" i="57"/>
  <c r="D104" i="57" s="1"/>
  <c r="P104" i="57" s="1"/>
  <c r="P107" i="57"/>
  <c r="P106" i="57"/>
  <c r="O105" i="57"/>
  <c r="O104" i="57" s="1"/>
  <c r="N105" i="57"/>
  <c r="M105" i="57"/>
  <c r="M104" i="57" s="1"/>
  <c r="L105" i="57"/>
  <c r="K105" i="57"/>
  <c r="K104" i="57" s="1"/>
  <c r="J105" i="57"/>
  <c r="I105" i="57"/>
  <c r="I104" i="57" s="1"/>
  <c r="H105" i="57"/>
  <c r="G105" i="57"/>
  <c r="G104" i="57" s="1"/>
  <c r="F105" i="57"/>
  <c r="E105" i="57"/>
  <c r="E104" i="57" s="1"/>
  <c r="D105" i="57"/>
  <c r="P105" i="57" s="1"/>
  <c r="N104" i="57"/>
  <c r="J104" i="57"/>
  <c r="F104" i="57"/>
  <c r="P103" i="57"/>
  <c r="P102" i="57"/>
  <c r="P101" i="57"/>
  <c r="P100" i="57"/>
  <c r="P99" i="57"/>
  <c r="P98" i="57"/>
  <c r="P97" i="57"/>
  <c r="P96" i="57"/>
  <c r="P95" i="57"/>
  <c r="P94" i="57"/>
  <c r="O93" i="57"/>
  <c r="O89" i="57" s="1"/>
  <c r="N93" i="57"/>
  <c r="M93" i="57"/>
  <c r="M89" i="57" s="1"/>
  <c r="L93" i="57"/>
  <c r="K93" i="57"/>
  <c r="K89" i="57" s="1"/>
  <c r="J93" i="57"/>
  <c r="I93" i="57"/>
  <c r="I89" i="57" s="1"/>
  <c r="H93" i="57"/>
  <c r="G93" i="57"/>
  <c r="G89" i="57" s="1"/>
  <c r="F93" i="57"/>
  <c r="E93" i="57"/>
  <c r="E89" i="57" s="1"/>
  <c r="D93" i="57"/>
  <c r="P92" i="57"/>
  <c r="P91" i="57"/>
  <c r="P90" i="57"/>
  <c r="N89" i="57"/>
  <c r="L89" i="57"/>
  <c r="J89" i="57"/>
  <c r="H89" i="57"/>
  <c r="F89" i="57"/>
  <c r="D89" i="57"/>
  <c r="P88" i="57"/>
  <c r="P87" i="57"/>
  <c r="O86" i="57"/>
  <c r="N86" i="57"/>
  <c r="M86" i="57"/>
  <c r="L86" i="57"/>
  <c r="K86" i="57"/>
  <c r="J86" i="57"/>
  <c r="I86" i="57"/>
  <c r="H86" i="57"/>
  <c r="G86" i="57"/>
  <c r="F86" i="57"/>
  <c r="E86" i="57"/>
  <c r="D86" i="57"/>
  <c r="P86" i="57" s="1"/>
  <c r="P85" i="57"/>
  <c r="P84" i="57"/>
  <c r="P83" i="57"/>
  <c r="O82" i="57"/>
  <c r="N82" i="57"/>
  <c r="M82" i="57"/>
  <c r="L82" i="57"/>
  <c r="K82" i="57"/>
  <c r="J82" i="57"/>
  <c r="I82" i="57"/>
  <c r="H82" i="57"/>
  <c r="G82" i="57"/>
  <c r="F82" i="57"/>
  <c r="E82" i="57"/>
  <c r="D82" i="57"/>
  <c r="P82" i="57" s="1"/>
  <c r="P81" i="57"/>
  <c r="P80" i="57"/>
  <c r="O79" i="57"/>
  <c r="O75" i="57" s="1"/>
  <c r="N79" i="57"/>
  <c r="M79" i="57"/>
  <c r="M75" i="57" s="1"/>
  <c r="L79" i="57"/>
  <c r="K79" i="57"/>
  <c r="K75" i="57" s="1"/>
  <c r="J79" i="57"/>
  <c r="I79" i="57"/>
  <c r="I75" i="57" s="1"/>
  <c r="H79" i="57"/>
  <c r="G79" i="57"/>
  <c r="G75" i="57" s="1"/>
  <c r="F79" i="57"/>
  <c r="E79" i="57"/>
  <c r="E75" i="57" s="1"/>
  <c r="D79" i="57"/>
  <c r="P78" i="57"/>
  <c r="P77" i="57"/>
  <c r="P76" i="57"/>
  <c r="N75" i="57"/>
  <c r="L75" i="57"/>
  <c r="J75" i="57"/>
  <c r="H75" i="57"/>
  <c r="F75" i="57"/>
  <c r="D75" i="57"/>
  <c r="P74" i="57"/>
  <c r="P73" i="57"/>
  <c r="O72" i="57"/>
  <c r="N72" i="57"/>
  <c r="M72" i="57"/>
  <c r="L72" i="57"/>
  <c r="K72" i="57"/>
  <c r="J72" i="57"/>
  <c r="I72" i="57"/>
  <c r="H72" i="57"/>
  <c r="G72" i="57"/>
  <c r="F72" i="57"/>
  <c r="E72" i="57"/>
  <c r="D72" i="57"/>
  <c r="P72" i="57" s="1"/>
  <c r="P71" i="57"/>
  <c r="P70" i="57"/>
  <c r="P69" i="57"/>
  <c r="O68" i="57"/>
  <c r="N68" i="57"/>
  <c r="M68" i="57"/>
  <c r="L68" i="57"/>
  <c r="K68" i="57"/>
  <c r="J68" i="57"/>
  <c r="I68" i="57"/>
  <c r="H68" i="57"/>
  <c r="G68" i="57"/>
  <c r="F68" i="57"/>
  <c r="E68" i="57"/>
  <c r="D68" i="57"/>
  <c r="P68" i="57" s="1"/>
  <c r="P67" i="57"/>
  <c r="P66" i="57"/>
  <c r="P65" i="57"/>
  <c r="P64" i="57"/>
  <c r="P63" i="57"/>
  <c r="P62" i="57"/>
  <c r="O61" i="57"/>
  <c r="O57" i="57" s="1"/>
  <c r="O111" i="57" s="1"/>
  <c r="N61" i="57"/>
  <c r="M61" i="57"/>
  <c r="M57" i="57" s="1"/>
  <c r="M111" i="57" s="1"/>
  <c r="L61" i="57"/>
  <c r="K61" i="57"/>
  <c r="K57" i="57" s="1"/>
  <c r="K111" i="57" s="1"/>
  <c r="J61" i="57"/>
  <c r="I61" i="57"/>
  <c r="I57" i="57" s="1"/>
  <c r="I111" i="57" s="1"/>
  <c r="H61" i="57"/>
  <c r="G61" i="57"/>
  <c r="G57" i="57" s="1"/>
  <c r="G111" i="57" s="1"/>
  <c r="F61" i="57"/>
  <c r="E61" i="57"/>
  <c r="E57" i="57" s="1"/>
  <c r="E111" i="57" s="1"/>
  <c r="D61" i="57"/>
  <c r="P60" i="57"/>
  <c r="P59" i="57"/>
  <c r="P58" i="57"/>
  <c r="N57" i="57"/>
  <c r="N111" i="57" s="1"/>
  <c r="L57" i="57"/>
  <c r="L111" i="57" s="1"/>
  <c r="J57" i="57"/>
  <c r="J111" i="57" s="1"/>
  <c r="H57" i="57"/>
  <c r="H111" i="57" s="1"/>
  <c r="F57" i="57"/>
  <c r="F111" i="57" s="1"/>
  <c r="D57" i="57"/>
  <c r="D111" i="57" s="1"/>
  <c r="P55" i="57"/>
  <c r="P54" i="57"/>
  <c r="O53" i="57"/>
  <c r="N53" i="57"/>
  <c r="M53" i="57"/>
  <c r="L53" i="57"/>
  <c r="K53" i="57"/>
  <c r="J53" i="57"/>
  <c r="I53" i="57"/>
  <c r="H53" i="57"/>
  <c r="G53" i="57"/>
  <c r="F53" i="57"/>
  <c r="E53" i="57"/>
  <c r="D53" i="57"/>
  <c r="P53" i="57" s="1"/>
  <c r="P52" i="57"/>
  <c r="P51" i="57"/>
  <c r="P50" i="57"/>
  <c r="O49" i="57"/>
  <c r="N49" i="57"/>
  <c r="M49" i="57"/>
  <c r="L49" i="57"/>
  <c r="K49" i="57"/>
  <c r="J49" i="57"/>
  <c r="I49" i="57"/>
  <c r="H49" i="57"/>
  <c r="G49" i="57"/>
  <c r="F49" i="57"/>
  <c r="E49" i="57"/>
  <c r="D49" i="57"/>
  <c r="P49" i="57" s="1"/>
  <c r="P48" i="57"/>
  <c r="P47" i="57"/>
  <c r="O46" i="57"/>
  <c r="O42" i="57" s="1"/>
  <c r="O34" i="57" s="1"/>
  <c r="O27" i="57" s="1"/>
  <c r="N46" i="57"/>
  <c r="M46" i="57"/>
  <c r="M42" i="57" s="1"/>
  <c r="M34" i="57" s="1"/>
  <c r="M27" i="57" s="1"/>
  <c r="L46" i="57"/>
  <c r="K46" i="57"/>
  <c r="K42" i="57" s="1"/>
  <c r="K34" i="57" s="1"/>
  <c r="K27" i="57" s="1"/>
  <c r="J46" i="57"/>
  <c r="I46" i="57"/>
  <c r="I42" i="57" s="1"/>
  <c r="I34" i="57" s="1"/>
  <c r="I27" i="57" s="1"/>
  <c r="H46" i="57"/>
  <c r="G46" i="57"/>
  <c r="G42" i="57" s="1"/>
  <c r="G34" i="57" s="1"/>
  <c r="G27" i="57" s="1"/>
  <c r="F46" i="57"/>
  <c r="E46" i="57"/>
  <c r="E42" i="57" s="1"/>
  <c r="E34" i="57" s="1"/>
  <c r="E27" i="57" s="1"/>
  <c r="D46" i="57"/>
  <c r="P45" i="57"/>
  <c r="P44" i="57"/>
  <c r="P43" i="57"/>
  <c r="N42" i="57"/>
  <c r="L42" i="57"/>
  <c r="J42" i="57"/>
  <c r="H42" i="57"/>
  <c r="F42" i="57"/>
  <c r="D42" i="57"/>
  <c r="P41" i="57"/>
  <c r="P40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P39" i="57" s="1"/>
  <c r="P38" i="57"/>
  <c r="P37" i="57"/>
  <c r="P36" i="57"/>
  <c r="O35" i="57"/>
  <c r="N35" i="57"/>
  <c r="N34" i="57" s="1"/>
  <c r="M35" i="57"/>
  <c r="L35" i="57"/>
  <c r="L34" i="57" s="1"/>
  <c r="K35" i="57"/>
  <c r="J35" i="57"/>
  <c r="J34" i="57" s="1"/>
  <c r="I35" i="57"/>
  <c r="H35" i="57"/>
  <c r="H34" i="57" s="1"/>
  <c r="G35" i="57"/>
  <c r="F35" i="57"/>
  <c r="F34" i="57" s="1"/>
  <c r="E35" i="57"/>
  <c r="D35" i="57"/>
  <c r="D34" i="57" s="1"/>
  <c r="P33" i="57"/>
  <c r="P32" i="57"/>
  <c r="O31" i="57"/>
  <c r="N31" i="57"/>
  <c r="N27" i="57" s="1"/>
  <c r="M31" i="57"/>
  <c r="L31" i="57"/>
  <c r="K31" i="57"/>
  <c r="J31" i="57"/>
  <c r="J27" i="57" s="1"/>
  <c r="I31" i="57"/>
  <c r="H31" i="57"/>
  <c r="G31" i="57"/>
  <c r="F31" i="57"/>
  <c r="F27" i="57" s="1"/>
  <c r="E31" i="57"/>
  <c r="D31" i="57"/>
  <c r="P31" i="57" s="1"/>
  <c r="P30" i="57"/>
  <c r="P29" i="57"/>
  <c r="P28" i="57"/>
  <c r="L27" i="57"/>
  <c r="H27" i="57"/>
  <c r="D27" i="57"/>
  <c r="P26" i="57"/>
  <c r="P25" i="57"/>
  <c r="P24" i="57"/>
  <c r="P23" i="57"/>
  <c r="P22" i="57"/>
  <c r="P21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P20" i="57" s="1"/>
  <c r="P124" i="56"/>
  <c r="P120" i="56"/>
  <c r="P119" i="56"/>
  <c r="P118" i="56"/>
  <c r="P117" i="56"/>
  <c r="P116" i="56"/>
  <c r="P115" i="56"/>
  <c r="P114" i="56"/>
  <c r="O113" i="56"/>
  <c r="N113" i="56"/>
  <c r="N112" i="56" s="1"/>
  <c r="M113" i="56"/>
  <c r="L113" i="56"/>
  <c r="L112" i="56" s="1"/>
  <c r="K113" i="56"/>
  <c r="J113" i="56"/>
  <c r="J112" i="56" s="1"/>
  <c r="I113" i="56"/>
  <c r="H113" i="56"/>
  <c r="H112" i="56" s="1"/>
  <c r="G113" i="56"/>
  <c r="F113" i="56"/>
  <c r="F112" i="56" s="1"/>
  <c r="E113" i="56"/>
  <c r="D113" i="56"/>
  <c r="D112" i="56" s="1"/>
  <c r="O112" i="56"/>
  <c r="M112" i="56"/>
  <c r="K112" i="56"/>
  <c r="I112" i="56"/>
  <c r="G112" i="56"/>
  <c r="E112" i="56"/>
  <c r="P110" i="56"/>
  <c r="P109" i="56"/>
  <c r="O108" i="56"/>
  <c r="N108" i="56"/>
  <c r="M108" i="56"/>
  <c r="L108" i="56"/>
  <c r="K108" i="56"/>
  <c r="J108" i="56"/>
  <c r="I108" i="56"/>
  <c r="H108" i="56"/>
  <c r="G108" i="56"/>
  <c r="F108" i="56"/>
  <c r="E108" i="56"/>
  <c r="D108" i="56"/>
  <c r="P108" i="56" s="1"/>
  <c r="P107" i="56"/>
  <c r="P106" i="56"/>
  <c r="O105" i="56"/>
  <c r="N105" i="56"/>
  <c r="N104" i="56" s="1"/>
  <c r="M105" i="56"/>
  <c r="L105" i="56"/>
  <c r="L104" i="56" s="1"/>
  <c r="K105" i="56"/>
  <c r="J105" i="56"/>
  <c r="J104" i="56" s="1"/>
  <c r="I105" i="56"/>
  <c r="H105" i="56"/>
  <c r="H104" i="56" s="1"/>
  <c r="G105" i="56"/>
  <c r="F105" i="56"/>
  <c r="F104" i="56" s="1"/>
  <c r="E105" i="56"/>
  <c r="D105" i="56"/>
  <c r="D104" i="56" s="1"/>
  <c r="O104" i="56"/>
  <c r="M104" i="56"/>
  <c r="K104" i="56"/>
  <c r="I104" i="56"/>
  <c r="G104" i="56"/>
  <c r="E104" i="56"/>
  <c r="P103" i="56"/>
  <c r="P102" i="56"/>
  <c r="P101" i="56"/>
  <c r="P100" i="56"/>
  <c r="P99" i="56"/>
  <c r="P98" i="56"/>
  <c r="P97" i="56"/>
  <c r="P96" i="56"/>
  <c r="P95" i="56"/>
  <c r="P94" i="56"/>
  <c r="O93" i="56"/>
  <c r="N93" i="56"/>
  <c r="M93" i="56"/>
  <c r="L93" i="56"/>
  <c r="K93" i="56"/>
  <c r="J93" i="56"/>
  <c r="I93" i="56"/>
  <c r="H93" i="56"/>
  <c r="G93" i="56"/>
  <c r="F93" i="56"/>
  <c r="E93" i="56"/>
  <c r="D93" i="56"/>
  <c r="P93" i="56" s="1"/>
  <c r="P92" i="56"/>
  <c r="P91" i="56"/>
  <c r="P90" i="56"/>
  <c r="O89" i="56"/>
  <c r="N89" i="56"/>
  <c r="M89" i="56"/>
  <c r="L89" i="56"/>
  <c r="K89" i="56"/>
  <c r="J89" i="56"/>
  <c r="I89" i="56"/>
  <c r="H89" i="56"/>
  <c r="G89" i="56"/>
  <c r="F89" i="56"/>
  <c r="E89" i="56"/>
  <c r="D89" i="56"/>
  <c r="P89" i="56" s="1"/>
  <c r="P88" i="56"/>
  <c r="P87" i="56"/>
  <c r="O86" i="56"/>
  <c r="N86" i="56"/>
  <c r="M86" i="56"/>
  <c r="L86" i="56"/>
  <c r="K86" i="56"/>
  <c r="J86" i="56"/>
  <c r="I86" i="56"/>
  <c r="H86" i="56"/>
  <c r="G86" i="56"/>
  <c r="F86" i="56"/>
  <c r="E86" i="56"/>
  <c r="D86" i="56"/>
  <c r="P86" i="56" s="1"/>
  <c r="P85" i="56"/>
  <c r="P84" i="56"/>
  <c r="P83" i="56"/>
  <c r="O82" i="56"/>
  <c r="N82" i="56"/>
  <c r="M82" i="56"/>
  <c r="L82" i="56"/>
  <c r="K82" i="56"/>
  <c r="J82" i="56"/>
  <c r="I82" i="56"/>
  <c r="H82" i="56"/>
  <c r="G82" i="56"/>
  <c r="F82" i="56"/>
  <c r="E82" i="56"/>
  <c r="D82" i="56"/>
  <c r="P81" i="56"/>
  <c r="P80" i="56"/>
  <c r="O79" i="56"/>
  <c r="N79" i="56"/>
  <c r="M79" i="56"/>
  <c r="L79" i="56"/>
  <c r="K79" i="56"/>
  <c r="J79" i="56"/>
  <c r="I79" i="56"/>
  <c r="H79" i="56"/>
  <c r="G79" i="56"/>
  <c r="F79" i="56"/>
  <c r="E79" i="56"/>
  <c r="D79" i="56"/>
  <c r="P79" i="56" s="1"/>
  <c r="P78" i="56"/>
  <c r="P77" i="56"/>
  <c r="P76" i="56"/>
  <c r="O75" i="56"/>
  <c r="N75" i="56"/>
  <c r="M75" i="56"/>
  <c r="L75" i="56"/>
  <c r="K75" i="56"/>
  <c r="J75" i="56"/>
  <c r="I75" i="56"/>
  <c r="H75" i="56"/>
  <c r="G75" i="56"/>
  <c r="F75" i="56"/>
  <c r="E75" i="56"/>
  <c r="D75" i="56"/>
  <c r="P75" i="56" s="1"/>
  <c r="P74" i="56"/>
  <c r="P73" i="56"/>
  <c r="O72" i="56"/>
  <c r="N72" i="56"/>
  <c r="M72" i="56"/>
  <c r="L72" i="56"/>
  <c r="K72" i="56"/>
  <c r="J72" i="56"/>
  <c r="I72" i="56"/>
  <c r="H72" i="56"/>
  <c r="G72" i="56"/>
  <c r="F72" i="56"/>
  <c r="E72" i="56"/>
  <c r="D72" i="56"/>
  <c r="P72" i="56" s="1"/>
  <c r="P71" i="56"/>
  <c r="P70" i="56"/>
  <c r="P69" i="56"/>
  <c r="O68" i="56"/>
  <c r="N68" i="56"/>
  <c r="M68" i="56"/>
  <c r="L68" i="56"/>
  <c r="K68" i="56"/>
  <c r="J68" i="56"/>
  <c r="I68" i="56"/>
  <c r="H68" i="56"/>
  <c r="G68" i="56"/>
  <c r="F68" i="56"/>
  <c r="E68" i="56"/>
  <c r="D68" i="56"/>
  <c r="P67" i="56"/>
  <c r="P66" i="56"/>
  <c r="P65" i="56"/>
  <c r="P64" i="56"/>
  <c r="P63" i="56"/>
  <c r="P62" i="56"/>
  <c r="O61" i="56"/>
  <c r="N61" i="56"/>
  <c r="M61" i="56"/>
  <c r="L61" i="56"/>
  <c r="K61" i="56"/>
  <c r="J61" i="56"/>
  <c r="I61" i="56"/>
  <c r="H61" i="56"/>
  <c r="G61" i="56"/>
  <c r="F61" i="56"/>
  <c r="E61" i="56"/>
  <c r="D61" i="56"/>
  <c r="P61" i="56" s="1"/>
  <c r="P60" i="56"/>
  <c r="P59" i="56"/>
  <c r="P58" i="56"/>
  <c r="O57" i="56"/>
  <c r="O111" i="56" s="1"/>
  <c r="N57" i="56"/>
  <c r="N111" i="56" s="1"/>
  <c r="M57" i="56"/>
  <c r="M111" i="56" s="1"/>
  <c r="L57" i="56"/>
  <c r="L111" i="56" s="1"/>
  <c r="K57" i="56"/>
  <c r="K111" i="56" s="1"/>
  <c r="J57" i="56"/>
  <c r="J111" i="56" s="1"/>
  <c r="I57" i="56"/>
  <c r="I111" i="56" s="1"/>
  <c r="H57" i="56"/>
  <c r="H111" i="56" s="1"/>
  <c r="G57" i="56"/>
  <c r="G111" i="56" s="1"/>
  <c r="F57" i="56"/>
  <c r="F111" i="56" s="1"/>
  <c r="E57" i="56"/>
  <c r="E111" i="56" s="1"/>
  <c r="D57" i="56"/>
  <c r="D111" i="56" s="1"/>
  <c r="P111" i="56" s="1"/>
  <c r="P55" i="56"/>
  <c r="P54" i="56"/>
  <c r="O53" i="56"/>
  <c r="N53" i="56"/>
  <c r="M53" i="56"/>
  <c r="L53" i="56"/>
  <c r="K53" i="56"/>
  <c r="J53" i="56"/>
  <c r="I53" i="56"/>
  <c r="H53" i="56"/>
  <c r="G53" i="56"/>
  <c r="F53" i="56"/>
  <c r="E53" i="56"/>
  <c r="D53" i="56"/>
  <c r="P53" i="56" s="1"/>
  <c r="P52" i="56"/>
  <c r="P51" i="56"/>
  <c r="P50" i="56"/>
  <c r="O49" i="56"/>
  <c r="N49" i="56"/>
  <c r="M49" i="56"/>
  <c r="L49" i="56"/>
  <c r="K49" i="56"/>
  <c r="J49" i="56"/>
  <c r="I49" i="56"/>
  <c r="H49" i="56"/>
  <c r="G49" i="56"/>
  <c r="F49" i="56"/>
  <c r="E49" i="56"/>
  <c r="D49" i="56"/>
  <c r="P48" i="56"/>
  <c r="P47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P46" i="56" s="1"/>
  <c r="P45" i="56"/>
  <c r="P44" i="56"/>
  <c r="P43" i="56"/>
  <c r="O42" i="56"/>
  <c r="N42" i="56"/>
  <c r="N34" i="56" s="1"/>
  <c r="N27" i="56" s="1"/>
  <c r="M42" i="56"/>
  <c r="L42" i="56"/>
  <c r="K42" i="56"/>
  <c r="J42" i="56"/>
  <c r="J34" i="56" s="1"/>
  <c r="J27" i="56" s="1"/>
  <c r="I42" i="56"/>
  <c r="H42" i="56"/>
  <c r="G42" i="56"/>
  <c r="F42" i="56"/>
  <c r="F34" i="56" s="1"/>
  <c r="F27" i="56" s="1"/>
  <c r="E42" i="56"/>
  <c r="D42" i="56"/>
  <c r="P42" i="56" s="1"/>
  <c r="P41" i="56"/>
  <c r="P40" i="56"/>
  <c r="O39" i="56"/>
  <c r="N39" i="56"/>
  <c r="M39" i="56"/>
  <c r="L39" i="56"/>
  <c r="K39" i="56"/>
  <c r="J39" i="56"/>
  <c r="I39" i="56"/>
  <c r="H39" i="56"/>
  <c r="G39" i="56"/>
  <c r="F39" i="56"/>
  <c r="E39" i="56"/>
  <c r="D39" i="56"/>
  <c r="P39" i="56" s="1"/>
  <c r="P38" i="56"/>
  <c r="P37" i="56"/>
  <c r="P36" i="56"/>
  <c r="O35" i="56"/>
  <c r="O34" i="56" s="1"/>
  <c r="N35" i="56"/>
  <c r="M35" i="56"/>
  <c r="M34" i="56" s="1"/>
  <c r="M27" i="56" s="1"/>
  <c r="L35" i="56"/>
  <c r="K35" i="56"/>
  <c r="K34" i="56" s="1"/>
  <c r="J35" i="56"/>
  <c r="I35" i="56"/>
  <c r="I34" i="56" s="1"/>
  <c r="I27" i="56" s="1"/>
  <c r="H35" i="56"/>
  <c r="G35" i="56"/>
  <c r="G34" i="56" s="1"/>
  <c r="F35" i="56"/>
  <c r="E35" i="56"/>
  <c r="E34" i="56" s="1"/>
  <c r="E27" i="56" s="1"/>
  <c r="D35" i="56"/>
  <c r="L34" i="56"/>
  <c r="L27" i="56" s="1"/>
  <c r="H34" i="56"/>
  <c r="H27" i="56" s="1"/>
  <c r="D34" i="56"/>
  <c r="P34" i="56" s="1"/>
  <c r="P33" i="56"/>
  <c r="P32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P31" i="56" s="1"/>
  <c r="P30" i="56"/>
  <c r="P29" i="56"/>
  <c r="P28" i="56"/>
  <c r="O27" i="56"/>
  <c r="K27" i="56"/>
  <c r="G27" i="56"/>
  <c r="D27" i="56"/>
  <c r="P26" i="56"/>
  <c r="P25" i="56"/>
  <c r="P24" i="56"/>
  <c r="P23" i="56"/>
  <c r="P22" i="56"/>
  <c r="P21" i="56"/>
  <c r="O20" i="56"/>
  <c r="N20" i="56"/>
  <c r="M20" i="56"/>
  <c r="L20" i="56"/>
  <c r="K20" i="56"/>
  <c r="J20" i="56"/>
  <c r="I20" i="56"/>
  <c r="H20" i="56"/>
  <c r="G20" i="56"/>
  <c r="F20" i="56"/>
  <c r="E20" i="56"/>
  <c r="D20" i="56"/>
  <c r="P20" i="56" s="1"/>
  <c r="P124" i="55"/>
  <c r="P120" i="55"/>
  <c r="P119" i="55"/>
  <c r="P118" i="55"/>
  <c r="P117" i="55"/>
  <c r="P116" i="55"/>
  <c r="P115" i="55"/>
  <c r="P114" i="55"/>
  <c r="O113" i="55"/>
  <c r="N113" i="55"/>
  <c r="N112" i="55" s="1"/>
  <c r="M113" i="55"/>
  <c r="L113" i="55"/>
  <c r="L112" i="55" s="1"/>
  <c r="K113" i="55"/>
  <c r="J113" i="55"/>
  <c r="J112" i="55" s="1"/>
  <c r="I113" i="55"/>
  <c r="H113" i="55"/>
  <c r="H112" i="55" s="1"/>
  <c r="G113" i="55"/>
  <c r="F113" i="55"/>
  <c r="F112" i="55" s="1"/>
  <c r="E113" i="55"/>
  <c r="D113" i="55"/>
  <c r="D112" i="55" s="1"/>
  <c r="P112" i="55" s="1"/>
  <c r="O112" i="55"/>
  <c r="M112" i="55"/>
  <c r="K112" i="55"/>
  <c r="I112" i="55"/>
  <c r="G112" i="55"/>
  <c r="E112" i="55"/>
  <c r="P110" i="55"/>
  <c r="P109" i="55"/>
  <c r="O108" i="55"/>
  <c r="N108" i="55"/>
  <c r="M108" i="55"/>
  <c r="L108" i="55"/>
  <c r="K108" i="55"/>
  <c r="J108" i="55"/>
  <c r="I108" i="55"/>
  <c r="H108" i="55"/>
  <c r="G108" i="55"/>
  <c r="F108" i="55"/>
  <c r="E108" i="55"/>
  <c r="D108" i="55"/>
  <c r="P108" i="55" s="1"/>
  <c r="P107" i="55"/>
  <c r="P106" i="55"/>
  <c r="O105" i="55"/>
  <c r="N105" i="55"/>
  <c r="N104" i="55" s="1"/>
  <c r="M105" i="55"/>
  <c r="L105" i="55"/>
  <c r="L104" i="55" s="1"/>
  <c r="K105" i="55"/>
  <c r="J105" i="55"/>
  <c r="J104" i="55" s="1"/>
  <c r="I105" i="55"/>
  <c r="H105" i="55"/>
  <c r="H104" i="55" s="1"/>
  <c r="G105" i="55"/>
  <c r="F105" i="55"/>
  <c r="F104" i="55" s="1"/>
  <c r="E105" i="55"/>
  <c r="D105" i="55"/>
  <c r="D104" i="55" s="1"/>
  <c r="P104" i="55" s="1"/>
  <c r="O104" i="55"/>
  <c r="M104" i="55"/>
  <c r="K104" i="55"/>
  <c r="I104" i="55"/>
  <c r="G104" i="55"/>
  <c r="E104" i="55"/>
  <c r="P103" i="55"/>
  <c r="P102" i="55"/>
  <c r="P101" i="55"/>
  <c r="P100" i="55"/>
  <c r="P99" i="55"/>
  <c r="P98" i="55"/>
  <c r="P97" i="55"/>
  <c r="P96" i="55"/>
  <c r="P95" i="55"/>
  <c r="P94" i="55"/>
  <c r="O93" i="55"/>
  <c r="N93" i="55"/>
  <c r="M93" i="55"/>
  <c r="L93" i="55"/>
  <c r="K93" i="55"/>
  <c r="J93" i="55"/>
  <c r="I93" i="55"/>
  <c r="H93" i="55"/>
  <c r="G93" i="55"/>
  <c r="F93" i="55"/>
  <c r="E93" i="55"/>
  <c r="D93" i="55"/>
  <c r="P93" i="55" s="1"/>
  <c r="P92" i="55"/>
  <c r="P91" i="55"/>
  <c r="P90" i="55"/>
  <c r="O89" i="55"/>
  <c r="N89" i="55"/>
  <c r="M89" i="55"/>
  <c r="L89" i="55"/>
  <c r="K89" i="55"/>
  <c r="J89" i="55"/>
  <c r="I89" i="55"/>
  <c r="H89" i="55"/>
  <c r="G89" i="55"/>
  <c r="F89" i="55"/>
  <c r="E89" i="55"/>
  <c r="D89" i="55"/>
  <c r="P89" i="55" s="1"/>
  <c r="P88" i="55"/>
  <c r="P87" i="55"/>
  <c r="O86" i="55"/>
  <c r="N86" i="55"/>
  <c r="M86" i="55"/>
  <c r="L86" i="55"/>
  <c r="K86" i="55"/>
  <c r="J86" i="55"/>
  <c r="I86" i="55"/>
  <c r="H86" i="55"/>
  <c r="G86" i="55"/>
  <c r="F86" i="55"/>
  <c r="E86" i="55"/>
  <c r="D86" i="55"/>
  <c r="P86" i="55" s="1"/>
  <c r="P85" i="55"/>
  <c r="P84" i="55"/>
  <c r="P83" i="55"/>
  <c r="O82" i="55"/>
  <c r="N82" i="55"/>
  <c r="M82" i="55"/>
  <c r="L82" i="55"/>
  <c r="K82" i="55"/>
  <c r="J82" i="55"/>
  <c r="I82" i="55"/>
  <c r="H82" i="55"/>
  <c r="G82" i="55"/>
  <c r="F82" i="55"/>
  <c r="E82" i="55"/>
  <c r="D82" i="55"/>
  <c r="P82" i="55" s="1"/>
  <c r="P81" i="55"/>
  <c r="P80" i="55"/>
  <c r="O79" i="55"/>
  <c r="N79" i="55"/>
  <c r="M79" i="55"/>
  <c r="L79" i="55"/>
  <c r="K79" i="55"/>
  <c r="J79" i="55"/>
  <c r="I79" i="55"/>
  <c r="H79" i="55"/>
  <c r="G79" i="55"/>
  <c r="F79" i="55"/>
  <c r="E79" i="55"/>
  <c r="D79" i="55"/>
  <c r="P79" i="55" s="1"/>
  <c r="P78" i="55"/>
  <c r="P77" i="55"/>
  <c r="P76" i="55"/>
  <c r="O75" i="55"/>
  <c r="N75" i="55"/>
  <c r="M75" i="55"/>
  <c r="L75" i="55"/>
  <c r="K75" i="55"/>
  <c r="J75" i="55"/>
  <c r="I75" i="55"/>
  <c r="H75" i="55"/>
  <c r="G75" i="55"/>
  <c r="F75" i="55"/>
  <c r="E75" i="55"/>
  <c r="D75" i="55"/>
  <c r="P75" i="55" s="1"/>
  <c r="P74" i="55"/>
  <c r="P73" i="55"/>
  <c r="O72" i="55"/>
  <c r="N72" i="55"/>
  <c r="M72" i="55"/>
  <c r="L72" i="55"/>
  <c r="K72" i="55"/>
  <c r="J72" i="55"/>
  <c r="I72" i="55"/>
  <c r="H72" i="55"/>
  <c r="G72" i="55"/>
  <c r="F72" i="55"/>
  <c r="E72" i="55"/>
  <c r="D72" i="55"/>
  <c r="P72" i="55" s="1"/>
  <c r="P71" i="55"/>
  <c r="P70" i="55"/>
  <c r="P69" i="55"/>
  <c r="O68" i="55"/>
  <c r="N68" i="55"/>
  <c r="M68" i="55"/>
  <c r="L68" i="55"/>
  <c r="K68" i="55"/>
  <c r="J68" i="55"/>
  <c r="I68" i="55"/>
  <c r="H68" i="55"/>
  <c r="G68" i="55"/>
  <c r="F68" i="55"/>
  <c r="E68" i="55"/>
  <c r="D68" i="55"/>
  <c r="P68" i="55" s="1"/>
  <c r="P67" i="55"/>
  <c r="P66" i="55"/>
  <c r="P65" i="55"/>
  <c r="P64" i="55"/>
  <c r="P63" i="55"/>
  <c r="P62" i="55"/>
  <c r="O61" i="55"/>
  <c r="N61" i="55"/>
  <c r="M61" i="55"/>
  <c r="L61" i="55"/>
  <c r="K61" i="55"/>
  <c r="J61" i="55"/>
  <c r="I61" i="55"/>
  <c r="H61" i="55"/>
  <c r="G61" i="55"/>
  <c r="F61" i="55"/>
  <c r="E61" i="55"/>
  <c r="D61" i="55"/>
  <c r="P61" i="55" s="1"/>
  <c r="P60" i="55"/>
  <c r="P59" i="55"/>
  <c r="P58" i="55"/>
  <c r="O57" i="55"/>
  <c r="O111" i="55" s="1"/>
  <c r="N57" i="55"/>
  <c r="N111" i="55" s="1"/>
  <c r="M57" i="55"/>
  <c r="M111" i="55" s="1"/>
  <c r="L57" i="55"/>
  <c r="L111" i="55" s="1"/>
  <c r="K57" i="55"/>
  <c r="K111" i="55" s="1"/>
  <c r="J57" i="55"/>
  <c r="J111" i="55" s="1"/>
  <c r="I57" i="55"/>
  <c r="I111" i="55" s="1"/>
  <c r="H57" i="55"/>
  <c r="H111" i="55" s="1"/>
  <c r="G57" i="55"/>
  <c r="G111" i="55" s="1"/>
  <c r="F57" i="55"/>
  <c r="F111" i="55" s="1"/>
  <c r="E57" i="55"/>
  <c r="E111" i="55" s="1"/>
  <c r="D57" i="55"/>
  <c r="D111" i="55" s="1"/>
  <c r="P111" i="55" s="1"/>
  <c r="P55" i="55"/>
  <c r="P54" i="55"/>
  <c r="O53" i="55"/>
  <c r="N53" i="55"/>
  <c r="M53" i="55"/>
  <c r="L53" i="55"/>
  <c r="K53" i="55"/>
  <c r="J53" i="55"/>
  <c r="I53" i="55"/>
  <c r="H53" i="55"/>
  <c r="G53" i="55"/>
  <c r="F53" i="55"/>
  <c r="E53" i="55"/>
  <c r="D53" i="55"/>
  <c r="P53" i="55" s="1"/>
  <c r="P52" i="55"/>
  <c r="P51" i="55"/>
  <c r="P50" i="55"/>
  <c r="O49" i="55"/>
  <c r="N49" i="55"/>
  <c r="M49" i="55"/>
  <c r="L49" i="55"/>
  <c r="K49" i="55"/>
  <c r="J49" i="55"/>
  <c r="I49" i="55"/>
  <c r="H49" i="55"/>
  <c r="G49" i="55"/>
  <c r="F49" i="55"/>
  <c r="E49" i="55"/>
  <c r="D49" i="55"/>
  <c r="P49" i="55" s="1"/>
  <c r="P48" i="55"/>
  <c r="P47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P46" i="55" s="1"/>
  <c r="P45" i="55"/>
  <c r="P44" i="55"/>
  <c r="P43" i="55"/>
  <c r="O42" i="55"/>
  <c r="N42" i="55"/>
  <c r="M42" i="55"/>
  <c r="L42" i="55"/>
  <c r="K42" i="55"/>
  <c r="J42" i="55"/>
  <c r="I42" i="55"/>
  <c r="H42" i="55"/>
  <c r="G42" i="55"/>
  <c r="F42" i="55"/>
  <c r="E42" i="55"/>
  <c r="D42" i="55"/>
  <c r="P42" i="55" s="1"/>
  <c r="P41" i="55"/>
  <c r="P40" i="55"/>
  <c r="O39" i="55"/>
  <c r="N39" i="55"/>
  <c r="M39" i="55"/>
  <c r="L39" i="55"/>
  <c r="K39" i="55"/>
  <c r="J39" i="55"/>
  <c r="I39" i="55"/>
  <c r="H39" i="55"/>
  <c r="G39" i="55"/>
  <c r="F39" i="55"/>
  <c r="E39" i="55"/>
  <c r="D39" i="55"/>
  <c r="P39" i="55" s="1"/>
  <c r="P38" i="55"/>
  <c r="P37" i="55"/>
  <c r="P36" i="55"/>
  <c r="O35" i="55"/>
  <c r="O34" i="55" s="1"/>
  <c r="O27" i="55" s="1"/>
  <c r="N35" i="55"/>
  <c r="M35" i="55"/>
  <c r="M34" i="55" s="1"/>
  <c r="M27" i="55" s="1"/>
  <c r="L35" i="55"/>
  <c r="K35" i="55"/>
  <c r="K34" i="55" s="1"/>
  <c r="K27" i="55" s="1"/>
  <c r="J35" i="55"/>
  <c r="I35" i="55"/>
  <c r="I34" i="55" s="1"/>
  <c r="I27" i="55" s="1"/>
  <c r="H35" i="55"/>
  <c r="G35" i="55"/>
  <c r="G34" i="55" s="1"/>
  <c r="G27" i="55" s="1"/>
  <c r="F35" i="55"/>
  <c r="E35" i="55"/>
  <c r="E34" i="55" s="1"/>
  <c r="E27" i="55" s="1"/>
  <c r="D35" i="55"/>
  <c r="P35" i="55" s="1"/>
  <c r="N34" i="55"/>
  <c r="N27" i="55" s="1"/>
  <c r="L34" i="55"/>
  <c r="L27" i="55" s="1"/>
  <c r="J34" i="55"/>
  <c r="J27" i="55" s="1"/>
  <c r="H34" i="55"/>
  <c r="H27" i="55" s="1"/>
  <c r="F34" i="55"/>
  <c r="F27" i="55" s="1"/>
  <c r="D34" i="55"/>
  <c r="D27" i="55" s="1"/>
  <c r="P33" i="55"/>
  <c r="P32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P31" i="55" s="1"/>
  <c r="P30" i="55"/>
  <c r="P29" i="55"/>
  <c r="P28" i="55"/>
  <c r="P26" i="55"/>
  <c r="P25" i="55"/>
  <c r="P24" i="55"/>
  <c r="P23" i="55"/>
  <c r="P22" i="55"/>
  <c r="P21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P20" i="55" s="1"/>
  <c r="P124" i="54"/>
  <c r="P120" i="54"/>
  <c r="P119" i="54"/>
  <c r="P118" i="54"/>
  <c r="P117" i="54"/>
  <c r="P116" i="54"/>
  <c r="P115" i="54"/>
  <c r="P114" i="54"/>
  <c r="O113" i="54"/>
  <c r="O112" i="54" s="1"/>
  <c r="N113" i="54"/>
  <c r="M113" i="54"/>
  <c r="M112" i="54" s="1"/>
  <c r="L113" i="54"/>
  <c r="K113" i="54"/>
  <c r="K112" i="54" s="1"/>
  <c r="J113" i="54"/>
  <c r="I113" i="54"/>
  <c r="I112" i="54" s="1"/>
  <c r="H113" i="54"/>
  <c r="G113" i="54"/>
  <c r="G112" i="54" s="1"/>
  <c r="F113" i="54"/>
  <c r="E113" i="54"/>
  <c r="E112" i="54" s="1"/>
  <c r="D113" i="54"/>
  <c r="P113" i="54" s="1"/>
  <c r="N112" i="54"/>
  <c r="L112" i="54"/>
  <c r="J112" i="54"/>
  <c r="H112" i="54"/>
  <c r="F112" i="54"/>
  <c r="D112" i="54"/>
  <c r="P112" i="54" s="1"/>
  <c r="P110" i="54"/>
  <c r="P109" i="54"/>
  <c r="O108" i="54"/>
  <c r="N108" i="54"/>
  <c r="M108" i="54"/>
  <c r="L108" i="54"/>
  <c r="L104" i="54" s="1"/>
  <c r="K108" i="54"/>
  <c r="J108" i="54"/>
  <c r="I108" i="54"/>
  <c r="H108" i="54"/>
  <c r="H104" i="54" s="1"/>
  <c r="G108" i="54"/>
  <c r="F108" i="54"/>
  <c r="E108" i="54"/>
  <c r="D108" i="54"/>
  <c r="D104" i="54" s="1"/>
  <c r="P104" i="54" s="1"/>
  <c r="P107" i="54"/>
  <c r="P106" i="54"/>
  <c r="O105" i="54"/>
  <c r="O104" i="54" s="1"/>
  <c r="N105" i="54"/>
  <c r="M105" i="54"/>
  <c r="M104" i="54" s="1"/>
  <c r="L105" i="54"/>
  <c r="K105" i="54"/>
  <c r="K104" i="54" s="1"/>
  <c r="J105" i="54"/>
  <c r="I105" i="54"/>
  <c r="I104" i="54" s="1"/>
  <c r="H105" i="54"/>
  <c r="G105" i="54"/>
  <c r="G104" i="54" s="1"/>
  <c r="F105" i="54"/>
  <c r="E105" i="54"/>
  <c r="E104" i="54" s="1"/>
  <c r="D105" i="54"/>
  <c r="P105" i="54" s="1"/>
  <c r="N104" i="54"/>
  <c r="J104" i="54"/>
  <c r="F104" i="54"/>
  <c r="P103" i="54"/>
  <c r="P102" i="54"/>
  <c r="P101" i="54"/>
  <c r="P100" i="54"/>
  <c r="P99" i="54"/>
  <c r="P98" i="54"/>
  <c r="P97" i="54"/>
  <c r="P96" i="54"/>
  <c r="P95" i="54"/>
  <c r="P94" i="54"/>
  <c r="O93" i="54"/>
  <c r="O89" i="54" s="1"/>
  <c r="N93" i="54"/>
  <c r="M93" i="54"/>
  <c r="M89" i="54" s="1"/>
  <c r="L93" i="54"/>
  <c r="K93" i="54"/>
  <c r="K89" i="54" s="1"/>
  <c r="J93" i="54"/>
  <c r="I93" i="54"/>
  <c r="I89" i="54" s="1"/>
  <c r="H93" i="54"/>
  <c r="G93" i="54"/>
  <c r="G89" i="54" s="1"/>
  <c r="F93" i="54"/>
  <c r="E93" i="54"/>
  <c r="E89" i="54" s="1"/>
  <c r="D93" i="54"/>
  <c r="P92" i="54"/>
  <c r="P91" i="54"/>
  <c r="P90" i="54"/>
  <c r="N89" i="54"/>
  <c r="L89" i="54"/>
  <c r="J89" i="54"/>
  <c r="H89" i="54"/>
  <c r="F89" i="54"/>
  <c r="D89" i="54"/>
  <c r="P88" i="54"/>
  <c r="P87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P86" i="54" s="1"/>
  <c r="P85" i="54"/>
  <c r="P84" i="54"/>
  <c r="P83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P82" i="54" s="1"/>
  <c r="P81" i="54"/>
  <c r="P80" i="54"/>
  <c r="O79" i="54"/>
  <c r="O75" i="54" s="1"/>
  <c r="N79" i="54"/>
  <c r="M79" i="54"/>
  <c r="M75" i="54" s="1"/>
  <c r="L79" i="54"/>
  <c r="K79" i="54"/>
  <c r="K75" i="54" s="1"/>
  <c r="J79" i="54"/>
  <c r="I79" i="54"/>
  <c r="I75" i="54" s="1"/>
  <c r="H79" i="54"/>
  <c r="G79" i="54"/>
  <c r="G75" i="54" s="1"/>
  <c r="F79" i="54"/>
  <c r="E79" i="54"/>
  <c r="E75" i="54" s="1"/>
  <c r="D79" i="54"/>
  <c r="P78" i="54"/>
  <c r="P77" i="54"/>
  <c r="P76" i="54"/>
  <c r="N75" i="54"/>
  <c r="L75" i="54"/>
  <c r="J75" i="54"/>
  <c r="H75" i="54"/>
  <c r="F75" i="54"/>
  <c r="D75" i="54"/>
  <c r="P74" i="54"/>
  <c r="P73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P72" i="54" s="1"/>
  <c r="P71" i="54"/>
  <c r="P70" i="54"/>
  <c r="P69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P68" i="54" s="1"/>
  <c r="P67" i="54"/>
  <c r="P66" i="54"/>
  <c r="P65" i="54"/>
  <c r="P64" i="54"/>
  <c r="P63" i="54"/>
  <c r="P62" i="54"/>
  <c r="O61" i="54"/>
  <c r="O57" i="54" s="1"/>
  <c r="O111" i="54" s="1"/>
  <c r="N61" i="54"/>
  <c r="M61" i="54"/>
  <c r="M57" i="54" s="1"/>
  <c r="M111" i="54" s="1"/>
  <c r="L61" i="54"/>
  <c r="K61" i="54"/>
  <c r="K57" i="54" s="1"/>
  <c r="K111" i="54" s="1"/>
  <c r="J61" i="54"/>
  <c r="I61" i="54"/>
  <c r="I57" i="54" s="1"/>
  <c r="I111" i="54" s="1"/>
  <c r="H61" i="54"/>
  <c r="G61" i="54"/>
  <c r="G57" i="54" s="1"/>
  <c r="G111" i="54" s="1"/>
  <c r="F61" i="54"/>
  <c r="E61" i="54"/>
  <c r="E57" i="54" s="1"/>
  <c r="E111" i="54" s="1"/>
  <c r="D61" i="54"/>
  <c r="P60" i="54"/>
  <c r="P59" i="54"/>
  <c r="P58" i="54"/>
  <c r="N57" i="54"/>
  <c r="N111" i="54" s="1"/>
  <c r="L57" i="54"/>
  <c r="L111" i="54" s="1"/>
  <c r="J57" i="54"/>
  <c r="J111" i="54" s="1"/>
  <c r="H57" i="54"/>
  <c r="H111" i="54" s="1"/>
  <c r="F57" i="54"/>
  <c r="F111" i="54" s="1"/>
  <c r="D57" i="54"/>
  <c r="D111" i="54" s="1"/>
  <c r="P55" i="54"/>
  <c r="P54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P53" i="54" s="1"/>
  <c r="P52" i="54"/>
  <c r="P51" i="54"/>
  <c r="P50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P49" i="54" s="1"/>
  <c r="P48" i="54"/>
  <c r="P47" i="54"/>
  <c r="O46" i="54"/>
  <c r="O42" i="54" s="1"/>
  <c r="O34" i="54" s="1"/>
  <c r="O27" i="54" s="1"/>
  <c r="N46" i="54"/>
  <c r="M46" i="54"/>
  <c r="M42" i="54" s="1"/>
  <c r="M34" i="54" s="1"/>
  <c r="M27" i="54" s="1"/>
  <c r="L46" i="54"/>
  <c r="K46" i="54"/>
  <c r="K42" i="54" s="1"/>
  <c r="K34" i="54" s="1"/>
  <c r="K27" i="54" s="1"/>
  <c r="J46" i="54"/>
  <c r="I46" i="54"/>
  <c r="I42" i="54" s="1"/>
  <c r="I34" i="54" s="1"/>
  <c r="I27" i="54" s="1"/>
  <c r="H46" i="54"/>
  <c r="G46" i="54"/>
  <c r="G42" i="54" s="1"/>
  <c r="G34" i="54" s="1"/>
  <c r="G27" i="54" s="1"/>
  <c r="F46" i="54"/>
  <c r="E46" i="54"/>
  <c r="E42" i="54" s="1"/>
  <c r="E34" i="54" s="1"/>
  <c r="E27" i="54" s="1"/>
  <c r="D46" i="54"/>
  <c r="P45" i="54"/>
  <c r="P44" i="54"/>
  <c r="P43" i="54"/>
  <c r="N42" i="54"/>
  <c r="L42" i="54"/>
  <c r="J42" i="54"/>
  <c r="H42" i="54"/>
  <c r="F42" i="54"/>
  <c r="D42" i="54"/>
  <c r="P41" i="54"/>
  <c r="P40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P39" i="54" s="1"/>
  <c r="P38" i="54"/>
  <c r="P37" i="54"/>
  <c r="P36" i="54"/>
  <c r="O35" i="54"/>
  <c r="N35" i="54"/>
  <c r="N34" i="54" s="1"/>
  <c r="M35" i="54"/>
  <c r="L35" i="54"/>
  <c r="L34" i="54" s="1"/>
  <c r="K35" i="54"/>
  <c r="J35" i="54"/>
  <c r="J34" i="54" s="1"/>
  <c r="I35" i="54"/>
  <c r="H35" i="54"/>
  <c r="H34" i="54" s="1"/>
  <c r="G35" i="54"/>
  <c r="F35" i="54"/>
  <c r="F34" i="54" s="1"/>
  <c r="E35" i="54"/>
  <c r="D35" i="54"/>
  <c r="D34" i="54" s="1"/>
  <c r="P33" i="54"/>
  <c r="P32" i="54"/>
  <c r="O31" i="54"/>
  <c r="N31" i="54"/>
  <c r="N27" i="54" s="1"/>
  <c r="M31" i="54"/>
  <c r="L31" i="54"/>
  <c r="K31" i="54"/>
  <c r="J31" i="54"/>
  <c r="J27" i="54" s="1"/>
  <c r="I31" i="54"/>
  <c r="H31" i="54"/>
  <c r="G31" i="54"/>
  <c r="F31" i="54"/>
  <c r="F27" i="54" s="1"/>
  <c r="E31" i="54"/>
  <c r="D31" i="54"/>
  <c r="P31" i="54" s="1"/>
  <c r="P30" i="54"/>
  <c r="P29" i="54"/>
  <c r="P28" i="54"/>
  <c r="L27" i="54"/>
  <c r="H27" i="54"/>
  <c r="D27" i="54"/>
  <c r="P26" i="54"/>
  <c r="P25" i="54"/>
  <c r="P24" i="54"/>
  <c r="P23" i="54"/>
  <c r="P22" i="54"/>
  <c r="P21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P20" i="54" s="1"/>
  <c r="P124" i="53"/>
  <c r="P120" i="53"/>
  <c r="P119" i="53"/>
  <c r="P118" i="53"/>
  <c r="P117" i="53"/>
  <c r="P116" i="53"/>
  <c r="P115" i="53"/>
  <c r="P114" i="53"/>
  <c r="O113" i="53"/>
  <c r="N113" i="53"/>
  <c r="N112" i="53" s="1"/>
  <c r="M113" i="53"/>
  <c r="L113" i="53"/>
  <c r="L112" i="53" s="1"/>
  <c r="K113" i="53"/>
  <c r="J113" i="53"/>
  <c r="J112" i="53" s="1"/>
  <c r="I113" i="53"/>
  <c r="H113" i="53"/>
  <c r="H112" i="53" s="1"/>
  <c r="G113" i="53"/>
  <c r="F113" i="53"/>
  <c r="F112" i="53" s="1"/>
  <c r="E113" i="53"/>
  <c r="D113" i="53"/>
  <c r="D112" i="53" s="1"/>
  <c r="O112" i="53"/>
  <c r="M112" i="53"/>
  <c r="K112" i="53"/>
  <c r="I112" i="53"/>
  <c r="G112" i="53"/>
  <c r="E112" i="53"/>
  <c r="P110" i="53"/>
  <c r="P109" i="53"/>
  <c r="O108" i="53"/>
  <c r="N108" i="53"/>
  <c r="M108" i="53"/>
  <c r="L108" i="53"/>
  <c r="K108" i="53"/>
  <c r="J108" i="53"/>
  <c r="I108" i="53"/>
  <c r="H108" i="53"/>
  <c r="G108" i="53"/>
  <c r="F108" i="53"/>
  <c r="E108" i="53"/>
  <c r="D108" i="53"/>
  <c r="P108" i="53" s="1"/>
  <c r="P107" i="53"/>
  <c r="P106" i="53"/>
  <c r="O105" i="53"/>
  <c r="N105" i="53"/>
  <c r="M105" i="53"/>
  <c r="L105" i="53"/>
  <c r="K105" i="53"/>
  <c r="J105" i="53"/>
  <c r="I105" i="53"/>
  <c r="H105" i="53"/>
  <c r="G105" i="53"/>
  <c r="F105" i="53"/>
  <c r="E105" i="53"/>
  <c r="D105" i="53"/>
  <c r="P105" i="53" s="1"/>
  <c r="O104" i="53"/>
  <c r="N104" i="53"/>
  <c r="M104" i="53"/>
  <c r="L104" i="53"/>
  <c r="K104" i="53"/>
  <c r="J104" i="53"/>
  <c r="I104" i="53"/>
  <c r="H104" i="53"/>
  <c r="G104" i="53"/>
  <c r="F104" i="53"/>
  <c r="E104" i="53"/>
  <c r="D104" i="53"/>
  <c r="P103" i="53"/>
  <c r="P102" i="53"/>
  <c r="P101" i="53"/>
  <c r="P100" i="53"/>
  <c r="P99" i="53"/>
  <c r="P98" i="53"/>
  <c r="P97" i="53"/>
  <c r="P96" i="53"/>
  <c r="P95" i="53"/>
  <c r="P94" i="53"/>
  <c r="O93" i="53"/>
  <c r="N93" i="53"/>
  <c r="M93" i="53"/>
  <c r="L93" i="53"/>
  <c r="K93" i="53"/>
  <c r="J93" i="53"/>
  <c r="I93" i="53"/>
  <c r="H93" i="53"/>
  <c r="G93" i="53"/>
  <c r="F93" i="53"/>
  <c r="E93" i="53"/>
  <c r="D93" i="53"/>
  <c r="P93" i="53" s="1"/>
  <c r="P92" i="53"/>
  <c r="P91" i="53"/>
  <c r="P90" i="53"/>
  <c r="O89" i="53"/>
  <c r="N89" i="53"/>
  <c r="M89" i="53"/>
  <c r="L89" i="53"/>
  <c r="K89" i="53"/>
  <c r="J89" i="53"/>
  <c r="I89" i="53"/>
  <c r="H89" i="53"/>
  <c r="G89" i="53"/>
  <c r="F89" i="53"/>
  <c r="E89" i="53"/>
  <c r="D89" i="53"/>
  <c r="P89" i="53" s="1"/>
  <c r="P88" i="53"/>
  <c r="P87" i="53"/>
  <c r="O86" i="53"/>
  <c r="N86" i="53"/>
  <c r="M86" i="53"/>
  <c r="L86" i="53"/>
  <c r="K86" i="53"/>
  <c r="J86" i="53"/>
  <c r="I86" i="53"/>
  <c r="H86" i="53"/>
  <c r="G86" i="53"/>
  <c r="F86" i="53"/>
  <c r="E86" i="53"/>
  <c r="D86" i="53"/>
  <c r="P86" i="53" s="1"/>
  <c r="P85" i="53"/>
  <c r="P84" i="53"/>
  <c r="P83" i="53"/>
  <c r="O82" i="53"/>
  <c r="N82" i="53"/>
  <c r="M82" i="53"/>
  <c r="L82" i="53"/>
  <c r="K82" i="53"/>
  <c r="J82" i="53"/>
  <c r="I82" i="53"/>
  <c r="H82" i="53"/>
  <c r="G82" i="53"/>
  <c r="F82" i="53"/>
  <c r="E82" i="53"/>
  <c r="D82" i="53"/>
  <c r="P82" i="53" s="1"/>
  <c r="P81" i="53"/>
  <c r="P80" i="53"/>
  <c r="O79" i="53"/>
  <c r="N79" i="53"/>
  <c r="M79" i="53"/>
  <c r="L79" i="53"/>
  <c r="K79" i="53"/>
  <c r="J79" i="53"/>
  <c r="I79" i="53"/>
  <c r="H79" i="53"/>
  <c r="G79" i="53"/>
  <c r="F79" i="53"/>
  <c r="E79" i="53"/>
  <c r="D79" i="53"/>
  <c r="P79" i="53" s="1"/>
  <c r="P78" i="53"/>
  <c r="P77" i="53"/>
  <c r="P76" i="53"/>
  <c r="O75" i="53"/>
  <c r="N75" i="53"/>
  <c r="M75" i="53"/>
  <c r="L75" i="53"/>
  <c r="K75" i="53"/>
  <c r="J75" i="53"/>
  <c r="I75" i="53"/>
  <c r="H75" i="53"/>
  <c r="G75" i="53"/>
  <c r="F75" i="53"/>
  <c r="E75" i="53"/>
  <c r="D75" i="53"/>
  <c r="P75" i="53" s="1"/>
  <c r="P74" i="53"/>
  <c r="P73" i="53"/>
  <c r="O72" i="53"/>
  <c r="N72" i="53"/>
  <c r="M72" i="53"/>
  <c r="L72" i="53"/>
  <c r="K72" i="53"/>
  <c r="J72" i="53"/>
  <c r="I72" i="53"/>
  <c r="H72" i="53"/>
  <c r="G72" i="53"/>
  <c r="F72" i="53"/>
  <c r="E72" i="53"/>
  <c r="D72" i="53"/>
  <c r="P72" i="53" s="1"/>
  <c r="P71" i="53"/>
  <c r="P70" i="53"/>
  <c r="P69" i="53"/>
  <c r="O68" i="53"/>
  <c r="N68" i="53"/>
  <c r="M68" i="53"/>
  <c r="L68" i="53"/>
  <c r="K68" i="53"/>
  <c r="J68" i="53"/>
  <c r="I68" i="53"/>
  <c r="H68" i="53"/>
  <c r="G68" i="53"/>
  <c r="F68" i="53"/>
  <c r="E68" i="53"/>
  <c r="D68" i="53"/>
  <c r="P68" i="53" s="1"/>
  <c r="P67" i="53"/>
  <c r="P66" i="53"/>
  <c r="P65" i="53"/>
  <c r="P64" i="53"/>
  <c r="P63" i="53"/>
  <c r="P62" i="53"/>
  <c r="O61" i="53"/>
  <c r="N61" i="53"/>
  <c r="M61" i="53"/>
  <c r="L61" i="53"/>
  <c r="K61" i="53"/>
  <c r="J61" i="53"/>
  <c r="I61" i="53"/>
  <c r="H61" i="53"/>
  <c r="G61" i="53"/>
  <c r="F61" i="53"/>
  <c r="E61" i="53"/>
  <c r="D61" i="53"/>
  <c r="P61" i="53" s="1"/>
  <c r="P60" i="53"/>
  <c r="P59" i="53"/>
  <c r="P58" i="53"/>
  <c r="O57" i="53"/>
  <c r="O111" i="53" s="1"/>
  <c r="N57" i="53"/>
  <c r="N111" i="53" s="1"/>
  <c r="M57" i="53"/>
  <c r="M111" i="53" s="1"/>
  <c r="L57" i="53"/>
  <c r="L111" i="53" s="1"/>
  <c r="K57" i="53"/>
  <c r="K111" i="53" s="1"/>
  <c r="J57" i="53"/>
  <c r="J111" i="53" s="1"/>
  <c r="I57" i="53"/>
  <c r="I111" i="53" s="1"/>
  <c r="H57" i="53"/>
  <c r="H111" i="53" s="1"/>
  <c r="G57" i="53"/>
  <c r="G111" i="53" s="1"/>
  <c r="F57" i="53"/>
  <c r="F111" i="53" s="1"/>
  <c r="E57" i="53"/>
  <c r="E111" i="53" s="1"/>
  <c r="D57" i="53"/>
  <c r="D111" i="53" s="1"/>
  <c r="P111" i="53" s="1"/>
  <c r="P55" i="53"/>
  <c r="P54" i="53"/>
  <c r="O53" i="53"/>
  <c r="N53" i="53"/>
  <c r="M53" i="53"/>
  <c r="L53" i="53"/>
  <c r="K53" i="53"/>
  <c r="J53" i="53"/>
  <c r="I53" i="53"/>
  <c r="H53" i="53"/>
  <c r="G53" i="53"/>
  <c r="F53" i="53"/>
  <c r="E53" i="53"/>
  <c r="D53" i="53"/>
  <c r="P53" i="53" s="1"/>
  <c r="P52" i="53"/>
  <c r="P51" i="53"/>
  <c r="P50" i="53"/>
  <c r="O49" i="53"/>
  <c r="N49" i="53"/>
  <c r="M49" i="53"/>
  <c r="L49" i="53"/>
  <c r="K49" i="53"/>
  <c r="J49" i="53"/>
  <c r="I49" i="53"/>
  <c r="H49" i="53"/>
  <c r="G49" i="53"/>
  <c r="F49" i="53"/>
  <c r="E49" i="53"/>
  <c r="D49" i="53"/>
  <c r="P49" i="53" s="1"/>
  <c r="P48" i="53"/>
  <c r="P47" i="53"/>
  <c r="O46" i="53"/>
  <c r="N46" i="53"/>
  <c r="M46" i="53"/>
  <c r="L46" i="53"/>
  <c r="K46" i="53"/>
  <c r="J46" i="53"/>
  <c r="I46" i="53"/>
  <c r="H46" i="53"/>
  <c r="G46" i="53"/>
  <c r="F46" i="53"/>
  <c r="E46" i="53"/>
  <c r="D46" i="53"/>
  <c r="P46" i="53" s="1"/>
  <c r="P45" i="53"/>
  <c r="P44" i="53"/>
  <c r="P43" i="53"/>
  <c r="O42" i="53"/>
  <c r="N42" i="53"/>
  <c r="M42" i="53"/>
  <c r="L42" i="53"/>
  <c r="K42" i="53"/>
  <c r="J42" i="53"/>
  <c r="I42" i="53"/>
  <c r="H42" i="53"/>
  <c r="G42" i="53"/>
  <c r="F42" i="53"/>
  <c r="E42" i="53"/>
  <c r="D42" i="53"/>
  <c r="P42" i="53" s="1"/>
  <c r="P41" i="53"/>
  <c r="P40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P39" i="53" s="1"/>
  <c r="P38" i="53"/>
  <c r="P37" i="53"/>
  <c r="P36" i="53"/>
  <c r="O35" i="53"/>
  <c r="O34" i="53" s="1"/>
  <c r="O27" i="53" s="1"/>
  <c r="N35" i="53"/>
  <c r="M35" i="53"/>
  <c r="M34" i="53" s="1"/>
  <c r="M27" i="53" s="1"/>
  <c r="L35" i="53"/>
  <c r="K35" i="53"/>
  <c r="K34" i="53" s="1"/>
  <c r="K27" i="53" s="1"/>
  <c r="J35" i="53"/>
  <c r="I35" i="53"/>
  <c r="I34" i="53" s="1"/>
  <c r="I27" i="53" s="1"/>
  <c r="H35" i="53"/>
  <c r="G35" i="53"/>
  <c r="G34" i="53" s="1"/>
  <c r="G27" i="53" s="1"/>
  <c r="F35" i="53"/>
  <c r="E35" i="53"/>
  <c r="E34" i="53" s="1"/>
  <c r="E27" i="53" s="1"/>
  <c r="D35" i="53"/>
  <c r="P35" i="53" s="1"/>
  <c r="N34" i="53"/>
  <c r="L34" i="53"/>
  <c r="J34" i="53"/>
  <c r="H34" i="53"/>
  <c r="F34" i="53"/>
  <c r="D34" i="53"/>
  <c r="P33" i="53"/>
  <c r="P32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P31" i="53" s="1"/>
  <c r="P30" i="53"/>
  <c r="P29" i="53"/>
  <c r="P28" i="53"/>
  <c r="N27" i="53"/>
  <c r="L27" i="53"/>
  <c r="J27" i="53"/>
  <c r="H27" i="53"/>
  <c r="F27" i="53"/>
  <c r="D27" i="53"/>
  <c r="P27" i="53" s="1"/>
  <c r="P26" i="53"/>
  <c r="P25" i="53"/>
  <c r="P24" i="53"/>
  <c r="P23" i="53"/>
  <c r="P22" i="53"/>
  <c r="P21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P20" i="53" s="1"/>
  <c r="P124" i="52"/>
  <c r="P120" i="52"/>
  <c r="P119" i="52"/>
  <c r="P118" i="52"/>
  <c r="P117" i="52"/>
  <c r="P116" i="52"/>
  <c r="P115" i="52"/>
  <c r="P114" i="52"/>
  <c r="O113" i="52"/>
  <c r="N113" i="52"/>
  <c r="M113" i="52"/>
  <c r="L113" i="52"/>
  <c r="K113" i="52"/>
  <c r="J113" i="52"/>
  <c r="I113" i="52"/>
  <c r="H113" i="52"/>
  <c r="G113" i="52"/>
  <c r="F113" i="52"/>
  <c r="E113" i="52"/>
  <c r="D113" i="52"/>
  <c r="P113" i="52" s="1"/>
  <c r="O112" i="52"/>
  <c r="N112" i="52"/>
  <c r="M112" i="52"/>
  <c r="L112" i="52"/>
  <c r="K112" i="52"/>
  <c r="J112" i="52"/>
  <c r="I112" i="52"/>
  <c r="H112" i="52"/>
  <c r="G112" i="52"/>
  <c r="F112" i="52"/>
  <c r="E112" i="52"/>
  <c r="D112" i="52"/>
  <c r="P112" i="52" s="1"/>
  <c r="P110" i="52"/>
  <c r="P109" i="52"/>
  <c r="O108" i="52"/>
  <c r="N108" i="52"/>
  <c r="M108" i="52"/>
  <c r="L108" i="52"/>
  <c r="K108" i="52"/>
  <c r="J108" i="52"/>
  <c r="I108" i="52"/>
  <c r="H108" i="52"/>
  <c r="G108" i="52"/>
  <c r="F108" i="52"/>
  <c r="E108" i="52"/>
  <c r="D108" i="52"/>
  <c r="P108" i="52" s="1"/>
  <c r="P107" i="52"/>
  <c r="P106" i="52"/>
  <c r="O105" i="52"/>
  <c r="N105" i="52"/>
  <c r="M105" i="52"/>
  <c r="L105" i="52"/>
  <c r="K105" i="52"/>
  <c r="J105" i="52"/>
  <c r="I105" i="52"/>
  <c r="H105" i="52"/>
  <c r="G105" i="52"/>
  <c r="F105" i="52"/>
  <c r="E105" i="52"/>
  <c r="D105" i="52"/>
  <c r="P105" i="52" s="1"/>
  <c r="O104" i="52"/>
  <c r="N104" i="52"/>
  <c r="M104" i="52"/>
  <c r="L104" i="52"/>
  <c r="K104" i="52"/>
  <c r="J104" i="52"/>
  <c r="I104" i="52"/>
  <c r="H104" i="52"/>
  <c r="G104" i="52"/>
  <c r="F104" i="52"/>
  <c r="E104" i="52"/>
  <c r="D104" i="52"/>
  <c r="P104" i="52" s="1"/>
  <c r="P103" i="52"/>
  <c r="P102" i="52"/>
  <c r="P101" i="52"/>
  <c r="P100" i="52"/>
  <c r="P99" i="52"/>
  <c r="P98" i="52"/>
  <c r="P97" i="52"/>
  <c r="P96" i="52"/>
  <c r="P95" i="52"/>
  <c r="P94" i="52"/>
  <c r="O93" i="52"/>
  <c r="N93" i="52"/>
  <c r="M93" i="52"/>
  <c r="L93" i="52"/>
  <c r="K93" i="52"/>
  <c r="J93" i="52"/>
  <c r="I93" i="52"/>
  <c r="H93" i="52"/>
  <c r="G93" i="52"/>
  <c r="F93" i="52"/>
  <c r="E93" i="52"/>
  <c r="D93" i="52"/>
  <c r="P93" i="52" s="1"/>
  <c r="P92" i="52"/>
  <c r="P91" i="52"/>
  <c r="P90" i="52"/>
  <c r="O89" i="52"/>
  <c r="N89" i="52"/>
  <c r="M89" i="52"/>
  <c r="L89" i="52"/>
  <c r="K89" i="52"/>
  <c r="J89" i="52"/>
  <c r="I89" i="52"/>
  <c r="H89" i="52"/>
  <c r="G89" i="52"/>
  <c r="F89" i="52"/>
  <c r="E89" i="52"/>
  <c r="D89" i="52"/>
  <c r="P89" i="52" s="1"/>
  <c r="P88" i="52"/>
  <c r="P87" i="52"/>
  <c r="O86" i="52"/>
  <c r="N86" i="52"/>
  <c r="M86" i="52"/>
  <c r="L86" i="52"/>
  <c r="K86" i="52"/>
  <c r="J86" i="52"/>
  <c r="I86" i="52"/>
  <c r="H86" i="52"/>
  <c r="G86" i="52"/>
  <c r="F86" i="52"/>
  <c r="E86" i="52"/>
  <c r="D86" i="52"/>
  <c r="P86" i="52" s="1"/>
  <c r="P85" i="52"/>
  <c r="P84" i="52"/>
  <c r="P83" i="52"/>
  <c r="O82" i="52"/>
  <c r="N82" i="52"/>
  <c r="M82" i="52"/>
  <c r="L82" i="52"/>
  <c r="K82" i="52"/>
  <c r="J82" i="52"/>
  <c r="I82" i="52"/>
  <c r="H82" i="52"/>
  <c r="G82" i="52"/>
  <c r="F82" i="52"/>
  <c r="E82" i="52"/>
  <c r="D82" i="52"/>
  <c r="P82" i="52" s="1"/>
  <c r="P81" i="52"/>
  <c r="P80" i="52"/>
  <c r="O79" i="52"/>
  <c r="N79" i="52"/>
  <c r="M79" i="52"/>
  <c r="L79" i="52"/>
  <c r="K79" i="52"/>
  <c r="J79" i="52"/>
  <c r="I79" i="52"/>
  <c r="H79" i="52"/>
  <c r="G79" i="52"/>
  <c r="F79" i="52"/>
  <c r="E79" i="52"/>
  <c r="D79" i="52"/>
  <c r="P79" i="52" s="1"/>
  <c r="P78" i="52"/>
  <c r="P77" i="52"/>
  <c r="P76" i="52"/>
  <c r="O75" i="52"/>
  <c r="N75" i="52"/>
  <c r="M75" i="52"/>
  <c r="L75" i="52"/>
  <c r="K75" i="52"/>
  <c r="J75" i="52"/>
  <c r="I75" i="52"/>
  <c r="H75" i="52"/>
  <c r="G75" i="52"/>
  <c r="F75" i="52"/>
  <c r="E75" i="52"/>
  <c r="D75" i="52"/>
  <c r="P75" i="52" s="1"/>
  <c r="P74" i="52"/>
  <c r="P73" i="52"/>
  <c r="O72" i="52"/>
  <c r="N72" i="52"/>
  <c r="M72" i="52"/>
  <c r="L72" i="52"/>
  <c r="K72" i="52"/>
  <c r="J72" i="52"/>
  <c r="I72" i="52"/>
  <c r="H72" i="52"/>
  <c r="G72" i="52"/>
  <c r="F72" i="52"/>
  <c r="E72" i="52"/>
  <c r="D72" i="52"/>
  <c r="P72" i="52" s="1"/>
  <c r="P71" i="52"/>
  <c r="P70" i="52"/>
  <c r="P69" i="52"/>
  <c r="O68" i="52"/>
  <c r="N68" i="52"/>
  <c r="M68" i="52"/>
  <c r="L68" i="52"/>
  <c r="K68" i="52"/>
  <c r="J68" i="52"/>
  <c r="I68" i="52"/>
  <c r="H68" i="52"/>
  <c r="G68" i="52"/>
  <c r="F68" i="52"/>
  <c r="E68" i="52"/>
  <c r="D68" i="52"/>
  <c r="P68" i="52" s="1"/>
  <c r="P67" i="52"/>
  <c r="P66" i="52"/>
  <c r="P65" i="52"/>
  <c r="P64" i="52"/>
  <c r="P63" i="52"/>
  <c r="P62" i="52"/>
  <c r="O61" i="52"/>
  <c r="N61" i="52"/>
  <c r="M61" i="52"/>
  <c r="L61" i="52"/>
  <c r="K61" i="52"/>
  <c r="J61" i="52"/>
  <c r="I61" i="52"/>
  <c r="H61" i="52"/>
  <c r="G61" i="52"/>
  <c r="F61" i="52"/>
  <c r="E61" i="52"/>
  <c r="D61" i="52"/>
  <c r="P61" i="52" s="1"/>
  <c r="P60" i="52"/>
  <c r="P59" i="52"/>
  <c r="P58" i="52"/>
  <c r="O57" i="52"/>
  <c r="O111" i="52" s="1"/>
  <c r="N57" i="52"/>
  <c r="N111" i="52" s="1"/>
  <c r="M57" i="52"/>
  <c r="M111" i="52" s="1"/>
  <c r="L57" i="52"/>
  <c r="L111" i="52" s="1"/>
  <c r="K57" i="52"/>
  <c r="K111" i="52" s="1"/>
  <c r="J57" i="52"/>
  <c r="J111" i="52" s="1"/>
  <c r="I57" i="52"/>
  <c r="I111" i="52" s="1"/>
  <c r="H57" i="52"/>
  <c r="H111" i="52" s="1"/>
  <c r="G57" i="52"/>
  <c r="G111" i="52" s="1"/>
  <c r="F57" i="52"/>
  <c r="F111" i="52" s="1"/>
  <c r="E57" i="52"/>
  <c r="E111" i="52" s="1"/>
  <c r="D57" i="52"/>
  <c r="D111" i="52" s="1"/>
  <c r="P55" i="52"/>
  <c r="P54" i="52"/>
  <c r="O53" i="52"/>
  <c r="N53" i="52"/>
  <c r="M53" i="52"/>
  <c r="L53" i="52"/>
  <c r="K53" i="52"/>
  <c r="J53" i="52"/>
  <c r="I53" i="52"/>
  <c r="H53" i="52"/>
  <c r="G53" i="52"/>
  <c r="F53" i="52"/>
  <c r="E53" i="52"/>
  <c r="D53" i="52"/>
  <c r="P53" i="52" s="1"/>
  <c r="P52" i="52"/>
  <c r="P51" i="52"/>
  <c r="P50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P49" i="52" s="1"/>
  <c r="P48" i="52"/>
  <c r="P47" i="52"/>
  <c r="O46" i="52"/>
  <c r="N46" i="52"/>
  <c r="M46" i="52"/>
  <c r="L46" i="52"/>
  <c r="K46" i="52"/>
  <c r="J46" i="52"/>
  <c r="I46" i="52"/>
  <c r="H46" i="52"/>
  <c r="G46" i="52"/>
  <c r="F46" i="52"/>
  <c r="E46" i="52"/>
  <c r="D46" i="52"/>
  <c r="P46" i="52" s="1"/>
  <c r="P45" i="52"/>
  <c r="P44" i="52"/>
  <c r="P43" i="52"/>
  <c r="O42" i="52"/>
  <c r="N42" i="52"/>
  <c r="M42" i="52"/>
  <c r="L42" i="52"/>
  <c r="K42" i="52"/>
  <c r="J42" i="52"/>
  <c r="I42" i="52"/>
  <c r="H42" i="52"/>
  <c r="G42" i="52"/>
  <c r="F42" i="52"/>
  <c r="E42" i="52"/>
  <c r="D42" i="52"/>
  <c r="P42" i="52" s="1"/>
  <c r="P41" i="52"/>
  <c r="P40" i="52"/>
  <c r="O39" i="52"/>
  <c r="N39" i="52"/>
  <c r="M39" i="52"/>
  <c r="L39" i="52"/>
  <c r="K39" i="52"/>
  <c r="J39" i="52"/>
  <c r="I39" i="52"/>
  <c r="H39" i="52"/>
  <c r="G39" i="52"/>
  <c r="F39" i="52"/>
  <c r="E39" i="52"/>
  <c r="D39" i="52"/>
  <c r="P39" i="52" s="1"/>
  <c r="P38" i="52"/>
  <c r="P37" i="52"/>
  <c r="P36" i="52"/>
  <c r="O35" i="52"/>
  <c r="N35" i="52"/>
  <c r="M35" i="52"/>
  <c r="L35" i="52"/>
  <c r="K35" i="52"/>
  <c r="J35" i="52"/>
  <c r="I35" i="52"/>
  <c r="H35" i="52"/>
  <c r="G35" i="52"/>
  <c r="F35" i="52"/>
  <c r="E35" i="52"/>
  <c r="D35" i="52"/>
  <c r="P35" i="52" s="1"/>
  <c r="O34" i="52"/>
  <c r="N34" i="52"/>
  <c r="M34" i="52"/>
  <c r="L34" i="52"/>
  <c r="K34" i="52"/>
  <c r="J34" i="52"/>
  <c r="I34" i="52"/>
  <c r="H34" i="52"/>
  <c r="G34" i="52"/>
  <c r="F34" i="52"/>
  <c r="E34" i="52"/>
  <c r="D34" i="52"/>
  <c r="P34" i="52" s="1"/>
  <c r="P33" i="52"/>
  <c r="P32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P31" i="52" s="1"/>
  <c r="P30" i="52"/>
  <c r="P29" i="52"/>
  <c r="P28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P27" i="52" s="1"/>
  <c r="P26" i="52"/>
  <c r="P25" i="52"/>
  <c r="P24" i="52"/>
  <c r="P23" i="52"/>
  <c r="P22" i="52"/>
  <c r="P21" i="52"/>
  <c r="O20" i="52"/>
  <c r="N20" i="52"/>
  <c r="M20" i="52"/>
  <c r="L20" i="52"/>
  <c r="K20" i="52"/>
  <c r="J20" i="52"/>
  <c r="I20" i="52"/>
  <c r="H20" i="52"/>
  <c r="G20" i="52"/>
  <c r="F20" i="52"/>
  <c r="E20" i="52"/>
  <c r="D20" i="52"/>
  <c r="P20" i="52" s="1"/>
  <c r="P124" i="51"/>
  <c r="P120" i="51"/>
  <c r="P119" i="51"/>
  <c r="P118" i="51"/>
  <c r="P117" i="51"/>
  <c r="P116" i="51"/>
  <c r="P115" i="51"/>
  <c r="P114" i="51"/>
  <c r="O113" i="51"/>
  <c r="N113" i="51"/>
  <c r="M113" i="51"/>
  <c r="L113" i="51"/>
  <c r="K113" i="51"/>
  <c r="J113" i="51"/>
  <c r="I113" i="51"/>
  <c r="H113" i="51"/>
  <c r="G113" i="51"/>
  <c r="F113" i="51"/>
  <c r="E113" i="51"/>
  <c r="D113" i="51"/>
  <c r="P113" i="51" s="1"/>
  <c r="O112" i="51"/>
  <c r="N112" i="51"/>
  <c r="M112" i="51"/>
  <c r="L112" i="51"/>
  <c r="K112" i="51"/>
  <c r="J112" i="51"/>
  <c r="I112" i="51"/>
  <c r="H112" i="51"/>
  <c r="G112" i="51"/>
  <c r="F112" i="51"/>
  <c r="E112" i="51"/>
  <c r="D112" i="51"/>
  <c r="P112" i="51" s="1"/>
  <c r="P110" i="51"/>
  <c r="P109" i="51"/>
  <c r="O108" i="51"/>
  <c r="N108" i="51"/>
  <c r="M108" i="51"/>
  <c r="L108" i="51"/>
  <c r="K108" i="51"/>
  <c r="J108" i="51"/>
  <c r="I108" i="51"/>
  <c r="H108" i="51"/>
  <c r="G108" i="51"/>
  <c r="F108" i="51"/>
  <c r="E108" i="51"/>
  <c r="D108" i="51"/>
  <c r="P108" i="51" s="1"/>
  <c r="P107" i="51"/>
  <c r="P106" i="51"/>
  <c r="O105" i="51"/>
  <c r="N105" i="51"/>
  <c r="M105" i="51"/>
  <c r="L105" i="51"/>
  <c r="K105" i="51"/>
  <c r="J105" i="51"/>
  <c r="I105" i="51"/>
  <c r="H105" i="51"/>
  <c r="G105" i="51"/>
  <c r="F105" i="51"/>
  <c r="E105" i="51"/>
  <c r="D105" i="51"/>
  <c r="P105" i="51" s="1"/>
  <c r="O104" i="51"/>
  <c r="N104" i="51"/>
  <c r="M104" i="51"/>
  <c r="L104" i="51"/>
  <c r="K104" i="51"/>
  <c r="J104" i="51"/>
  <c r="I104" i="51"/>
  <c r="H104" i="51"/>
  <c r="G104" i="51"/>
  <c r="F104" i="51"/>
  <c r="E104" i="51"/>
  <c r="D104" i="51"/>
  <c r="P104" i="51" s="1"/>
  <c r="P103" i="51"/>
  <c r="P102" i="51"/>
  <c r="P101" i="51"/>
  <c r="P100" i="51"/>
  <c r="P99" i="51"/>
  <c r="P98" i="51"/>
  <c r="P97" i="51"/>
  <c r="P96" i="51"/>
  <c r="P95" i="51"/>
  <c r="P94" i="51"/>
  <c r="O93" i="51"/>
  <c r="N93" i="51"/>
  <c r="M93" i="51"/>
  <c r="L93" i="51"/>
  <c r="K93" i="51"/>
  <c r="J93" i="51"/>
  <c r="I93" i="51"/>
  <c r="H93" i="51"/>
  <c r="G93" i="51"/>
  <c r="F93" i="51"/>
  <c r="E93" i="51"/>
  <c r="D93" i="51"/>
  <c r="P93" i="51" s="1"/>
  <c r="P92" i="51"/>
  <c r="P91" i="51"/>
  <c r="P90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P89" i="51" s="1"/>
  <c r="P88" i="51"/>
  <c r="P87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P86" i="51" s="1"/>
  <c r="P85" i="51"/>
  <c r="P84" i="51"/>
  <c r="P83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P82" i="51" s="1"/>
  <c r="P81" i="51"/>
  <c r="P80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P79" i="51" s="1"/>
  <c r="P78" i="51"/>
  <c r="P77" i="51"/>
  <c r="P76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P75" i="51" s="1"/>
  <c r="P74" i="51"/>
  <c r="P73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P72" i="51" s="1"/>
  <c r="P71" i="51"/>
  <c r="P70" i="51"/>
  <c r="P69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P68" i="51" s="1"/>
  <c r="P67" i="51"/>
  <c r="P66" i="51"/>
  <c r="P65" i="51"/>
  <c r="P64" i="51"/>
  <c r="P63" i="51"/>
  <c r="P62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P61" i="51" s="1"/>
  <c r="P60" i="51"/>
  <c r="P59" i="51"/>
  <c r="P58" i="51"/>
  <c r="O57" i="51"/>
  <c r="O111" i="51" s="1"/>
  <c r="N57" i="51"/>
  <c r="N111" i="51" s="1"/>
  <c r="M57" i="51"/>
  <c r="M111" i="51" s="1"/>
  <c r="L57" i="51"/>
  <c r="L111" i="51" s="1"/>
  <c r="K57" i="51"/>
  <c r="K111" i="51" s="1"/>
  <c r="J57" i="51"/>
  <c r="J111" i="51" s="1"/>
  <c r="I57" i="51"/>
  <c r="I111" i="51" s="1"/>
  <c r="H57" i="51"/>
  <c r="H111" i="51" s="1"/>
  <c r="G57" i="51"/>
  <c r="G111" i="51" s="1"/>
  <c r="F57" i="51"/>
  <c r="F111" i="51" s="1"/>
  <c r="E57" i="51"/>
  <c r="E111" i="51" s="1"/>
  <c r="D57" i="51"/>
  <c r="D111" i="51" s="1"/>
  <c r="P111" i="51" s="1"/>
  <c r="P55" i="51"/>
  <c r="P54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P53" i="51" s="1"/>
  <c r="P52" i="51"/>
  <c r="P51" i="51"/>
  <c r="P50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P49" i="51" s="1"/>
  <c r="P48" i="51"/>
  <c r="P47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P46" i="51" s="1"/>
  <c r="P45" i="51"/>
  <c r="P44" i="51"/>
  <c r="P43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P42" i="51" s="1"/>
  <c r="P41" i="51"/>
  <c r="P40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P39" i="51" s="1"/>
  <c r="P38" i="51"/>
  <c r="P37" i="51"/>
  <c r="P36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P35" i="51" s="1"/>
  <c r="O34" i="51"/>
  <c r="N34" i="51"/>
  <c r="M34" i="51"/>
  <c r="L34" i="51"/>
  <c r="K34" i="51"/>
  <c r="J34" i="51"/>
  <c r="I34" i="51"/>
  <c r="H34" i="51"/>
  <c r="G34" i="51"/>
  <c r="F34" i="51"/>
  <c r="E34" i="51"/>
  <c r="D34" i="51"/>
  <c r="P34" i="51" s="1"/>
  <c r="P33" i="51"/>
  <c r="P32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P31" i="51" s="1"/>
  <c r="P30" i="51"/>
  <c r="P29" i="51"/>
  <c r="P28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P27" i="51" s="1"/>
  <c r="P26" i="51"/>
  <c r="P25" i="51"/>
  <c r="P24" i="51"/>
  <c r="P23" i="51"/>
  <c r="P22" i="51"/>
  <c r="P21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P20" i="51" s="1"/>
  <c r="P124" i="50"/>
  <c r="P120" i="50"/>
  <c r="P119" i="50"/>
  <c r="P118" i="50"/>
  <c r="P117" i="50"/>
  <c r="P116" i="50"/>
  <c r="P115" i="50"/>
  <c r="P114" i="50"/>
  <c r="O113" i="50"/>
  <c r="N113" i="50"/>
  <c r="M113" i="50"/>
  <c r="L113" i="50"/>
  <c r="K113" i="50"/>
  <c r="J113" i="50"/>
  <c r="I113" i="50"/>
  <c r="H113" i="50"/>
  <c r="G113" i="50"/>
  <c r="F113" i="50"/>
  <c r="E113" i="50"/>
  <c r="D113" i="50"/>
  <c r="P113" i="50" s="1"/>
  <c r="O112" i="50"/>
  <c r="N112" i="50"/>
  <c r="M112" i="50"/>
  <c r="L112" i="50"/>
  <c r="K112" i="50"/>
  <c r="J112" i="50"/>
  <c r="I112" i="50"/>
  <c r="H112" i="50"/>
  <c r="G112" i="50"/>
  <c r="F112" i="50"/>
  <c r="E112" i="50"/>
  <c r="D112" i="50"/>
  <c r="P112" i="50" s="1"/>
  <c r="P110" i="50"/>
  <c r="P109" i="50"/>
  <c r="O108" i="50"/>
  <c r="N108" i="50"/>
  <c r="M108" i="50"/>
  <c r="L108" i="50"/>
  <c r="K108" i="50"/>
  <c r="J108" i="50"/>
  <c r="I108" i="50"/>
  <c r="H108" i="50"/>
  <c r="G108" i="50"/>
  <c r="F108" i="50"/>
  <c r="E108" i="50"/>
  <c r="D108" i="50"/>
  <c r="P108" i="50" s="1"/>
  <c r="P107" i="50"/>
  <c r="P106" i="50"/>
  <c r="O105" i="50"/>
  <c r="N105" i="50"/>
  <c r="M105" i="50"/>
  <c r="L105" i="50"/>
  <c r="K105" i="50"/>
  <c r="J105" i="50"/>
  <c r="I105" i="50"/>
  <c r="H105" i="50"/>
  <c r="G105" i="50"/>
  <c r="F105" i="50"/>
  <c r="E105" i="50"/>
  <c r="D105" i="50"/>
  <c r="P105" i="50" s="1"/>
  <c r="O104" i="50"/>
  <c r="N104" i="50"/>
  <c r="M104" i="50"/>
  <c r="L104" i="50"/>
  <c r="K104" i="50"/>
  <c r="J104" i="50"/>
  <c r="I104" i="50"/>
  <c r="H104" i="50"/>
  <c r="G104" i="50"/>
  <c r="F104" i="50"/>
  <c r="E104" i="50"/>
  <c r="D104" i="50"/>
  <c r="P104" i="50" s="1"/>
  <c r="P103" i="50"/>
  <c r="P102" i="50"/>
  <c r="P101" i="50"/>
  <c r="P100" i="50"/>
  <c r="P99" i="50"/>
  <c r="P98" i="50"/>
  <c r="P97" i="50"/>
  <c r="P96" i="50"/>
  <c r="P95" i="50"/>
  <c r="P94" i="50"/>
  <c r="O93" i="50"/>
  <c r="N93" i="50"/>
  <c r="M93" i="50"/>
  <c r="L93" i="50"/>
  <c r="K93" i="50"/>
  <c r="J93" i="50"/>
  <c r="I93" i="50"/>
  <c r="H93" i="50"/>
  <c r="G93" i="50"/>
  <c r="F93" i="50"/>
  <c r="E93" i="50"/>
  <c r="D93" i="50"/>
  <c r="P93" i="50" s="1"/>
  <c r="P92" i="50"/>
  <c r="P91" i="50"/>
  <c r="P90" i="50"/>
  <c r="O89" i="50"/>
  <c r="N89" i="50"/>
  <c r="M89" i="50"/>
  <c r="L89" i="50"/>
  <c r="K89" i="50"/>
  <c r="J89" i="50"/>
  <c r="I89" i="50"/>
  <c r="H89" i="50"/>
  <c r="G89" i="50"/>
  <c r="F89" i="50"/>
  <c r="E89" i="50"/>
  <c r="D89" i="50"/>
  <c r="P89" i="50" s="1"/>
  <c r="P88" i="50"/>
  <c r="P87" i="50"/>
  <c r="O86" i="50"/>
  <c r="N86" i="50"/>
  <c r="M86" i="50"/>
  <c r="L86" i="50"/>
  <c r="K86" i="50"/>
  <c r="J86" i="50"/>
  <c r="I86" i="50"/>
  <c r="H86" i="50"/>
  <c r="G86" i="50"/>
  <c r="F86" i="50"/>
  <c r="E86" i="50"/>
  <c r="D86" i="50"/>
  <c r="P86" i="50" s="1"/>
  <c r="P85" i="50"/>
  <c r="P84" i="50"/>
  <c r="P83" i="50"/>
  <c r="O82" i="50"/>
  <c r="N82" i="50"/>
  <c r="M82" i="50"/>
  <c r="L82" i="50"/>
  <c r="K82" i="50"/>
  <c r="J82" i="50"/>
  <c r="I82" i="50"/>
  <c r="H82" i="50"/>
  <c r="G82" i="50"/>
  <c r="F82" i="50"/>
  <c r="E82" i="50"/>
  <c r="D82" i="50"/>
  <c r="P82" i="50" s="1"/>
  <c r="P81" i="50"/>
  <c r="P80" i="50"/>
  <c r="O79" i="50"/>
  <c r="N79" i="50"/>
  <c r="M79" i="50"/>
  <c r="L79" i="50"/>
  <c r="K79" i="50"/>
  <c r="J79" i="50"/>
  <c r="I79" i="50"/>
  <c r="H79" i="50"/>
  <c r="G79" i="50"/>
  <c r="F79" i="50"/>
  <c r="E79" i="50"/>
  <c r="D79" i="50"/>
  <c r="P79" i="50" s="1"/>
  <c r="P78" i="50"/>
  <c r="P77" i="50"/>
  <c r="P76" i="50"/>
  <c r="O75" i="50"/>
  <c r="N75" i="50"/>
  <c r="M75" i="50"/>
  <c r="L75" i="50"/>
  <c r="K75" i="50"/>
  <c r="J75" i="50"/>
  <c r="I75" i="50"/>
  <c r="H75" i="50"/>
  <c r="G75" i="50"/>
  <c r="F75" i="50"/>
  <c r="E75" i="50"/>
  <c r="D75" i="50"/>
  <c r="P75" i="50" s="1"/>
  <c r="P74" i="50"/>
  <c r="P73" i="50"/>
  <c r="O72" i="50"/>
  <c r="N72" i="50"/>
  <c r="M72" i="50"/>
  <c r="L72" i="50"/>
  <c r="K72" i="50"/>
  <c r="J72" i="50"/>
  <c r="I72" i="50"/>
  <c r="H72" i="50"/>
  <c r="G72" i="50"/>
  <c r="F72" i="50"/>
  <c r="E72" i="50"/>
  <c r="D72" i="50"/>
  <c r="P72" i="50" s="1"/>
  <c r="P71" i="50"/>
  <c r="P70" i="50"/>
  <c r="P69" i="50"/>
  <c r="O68" i="50"/>
  <c r="N68" i="50"/>
  <c r="M68" i="50"/>
  <c r="L68" i="50"/>
  <c r="K68" i="50"/>
  <c r="J68" i="50"/>
  <c r="I68" i="50"/>
  <c r="H68" i="50"/>
  <c r="G68" i="50"/>
  <c r="F68" i="50"/>
  <c r="E68" i="50"/>
  <c r="D68" i="50"/>
  <c r="P68" i="50" s="1"/>
  <c r="P67" i="50"/>
  <c r="P66" i="50"/>
  <c r="P65" i="50"/>
  <c r="P64" i="50"/>
  <c r="P63" i="50"/>
  <c r="P62" i="50"/>
  <c r="O61" i="50"/>
  <c r="N61" i="50"/>
  <c r="M61" i="50"/>
  <c r="L61" i="50"/>
  <c r="K61" i="50"/>
  <c r="J61" i="50"/>
  <c r="I61" i="50"/>
  <c r="H61" i="50"/>
  <c r="G61" i="50"/>
  <c r="F61" i="50"/>
  <c r="E61" i="50"/>
  <c r="D61" i="50"/>
  <c r="P61" i="50" s="1"/>
  <c r="P60" i="50"/>
  <c r="P59" i="50"/>
  <c r="P58" i="50"/>
  <c r="O57" i="50"/>
  <c r="O111" i="50" s="1"/>
  <c r="N57" i="50"/>
  <c r="N111" i="50" s="1"/>
  <c r="M57" i="50"/>
  <c r="M111" i="50" s="1"/>
  <c r="L57" i="50"/>
  <c r="L111" i="50" s="1"/>
  <c r="K57" i="50"/>
  <c r="K111" i="50" s="1"/>
  <c r="J57" i="50"/>
  <c r="J111" i="50" s="1"/>
  <c r="I57" i="50"/>
  <c r="I111" i="50" s="1"/>
  <c r="H57" i="50"/>
  <c r="H111" i="50" s="1"/>
  <c r="G57" i="50"/>
  <c r="G111" i="50" s="1"/>
  <c r="F57" i="50"/>
  <c r="F111" i="50" s="1"/>
  <c r="E57" i="50"/>
  <c r="E111" i="50" s="1"/>
  <c r="D57" i="50"/>
  <c r="D111" i="50" s="1"/>
  <c r="P55" i="50"/>
  <c r="P54" i="50"/>
  <c r="O53" i="50"/>
  <c r="N53" i="50"/>
  <c r="M53" i="50"/>
  <c r="L53" i="50"/>
  <c r="K53" i="50"/>
  <c r="J53" i="50"/>
  <c r="I53" i="50"/>
  <c r="H53" i="50"/>
  <c r="G53" i="50"/>
  <c r="F53" i="50"/>
  <c r="E53" i="50"/>
  <c r="D53" i="50"/>
  <c r="P52" i="50"/>
  <c r="P51" i="50"/>
  <c r="P50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P49" i="50" s="1"/>
  <c r="P48" i="50"/>
  <c r="P47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P46" i="50" s="1"/>
  <c r="P45" i="50"/>
  <c r="P44" i="50"/>
  <c r="P43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P42" i="50" s="1"/>
  <c r="P41" i="50"/>
  <c r="P40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P39" i="50" s="1"/>
  <c r="P38" i="50"/>
  <c r="P37" i="50"/>
  <c r="P36" i="50"/>
  <c r="O35" i="50"/>
  <c r="O34" i="50" s="1"/>
  <c r="O27" i="50" s="1"/>
  <c r="N35" i="50"/>
  <c r="M35" i="50"/>
  <c r="M34" i="50" s="1"/>
  <c r="M27" i="50" s="1"/>
  <c r="L35" i="50"/>
  <c r="K35" i="50"/>
  <c r="K34" i="50" s="1"/>
  <c r="K27" i="50" s="1"/>
  <c r="J35" i="50"/>
  <c r="I35" i="50"/>
  <c r="I34" i="50" s="1"/>
  <c r="I27" i="50" s="1"/>
  <c r="H35" i="50"/>
  <c r="G35" i="50"/>
  <c r="G34" i="50" s="1"/>
  <c r="G27" i="50" s="1"/>
  <c r="F35" i="50"/>
  <c r="E35" i="50"/>
  <c r="E34" i="50" s="1"/>
  <c r="E27" i="50" s="1"/>
  <c r="D35" i="50"/>
  <c r="P35" i="50" s="1"/>
  <c r="N34" i="50"/>
  <c r="N27" i="50" s="1"/>
  <c r="L34" i="50"/>
  <c r="L27" i="50" s="1"/>
  <c r="J34" i="50"/>
  <c r="J27" i="50" s="1"/>
  <c r="H34" i="50"/>
  <c r="H27" i="50" s="1"/>
  <c r="F34" i="50"/>
  <c r="F27" i="50" s="1"/>
  <c r="D34" i="50"/>
  <c r="D27" i="50" s="1"/>
  <c r="P33" i="50"/>
  <c r="P32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P31" i="50" s="1"/>
  <c r="P30" i="50"/>
  <c r="P29" i="50"/>
  <c r="P28" i="50"/>
  <c r="P26" i="50"/>
  <c r="P25" i="50"/>
  <c r="P24" i="50"/>
  <c r="P23" i="50"/>
  <c r="P22" i="50"/>
  <c r="P21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P20" i="50" s="1"/>
  <c r="P124" i="49"/>
  <c r="P120" i="49"/>
  <c r="P119" i="49"/>
  <c r="P118" i="49"/>
  <c r="P117" i="49"/>
  <c r="P116" i="49"/>
  <c r="P115" i="49"/>
  <c r="P114" i="49"/>
  <c r="O113" i="49"/>
  <c r="O112" i="49" s="1"/>
  <c r="N113" i="49"/>
  <c r="M113" i="49"/>
  <c r="M112" i="49" s="1"/>
  <c r="L113" i="49"/>
  <c r="K113" i="49"/>
  <c r="K112" i="49" s="1"/>
  <c r="J113" i="49"/>
  <c r="I113" i="49"/>
  <c r="I112" i="49" s="1"/>
  <c r="H113" i="49"/>
  <c r="G113" i="49"/>
  <c r="G112" i="49" s="1"/>
  <c r="F113" i="49"/>
  <c r="E113" i="49"/>
  <c r="E112" i="49" s="1"/>
  <c r="D113" i="49"/>
  <c r="P113" i="49" s="1"/>
  <c r="N112" i="49"/>
  <c r="L112" i="49"/>
  <c r="J112" i="49"/>
  <c r="H112" i="49"/>
  <c r="F112" i="49"/>
  <c r="D112" i="49"/>
  <c r="P112" i="49" s="1"/>
  <c r="P110" i="49"/>
  <c r="P109" i="49"/>
  <c r="O108" i="49"/>
  <c r="N108" i="49"/>
  <c r="M108" i="49"/>
  <c r="L108" i="49"/>
  <c r="K108" i="49"/>
  <c r="J108" i="49"/>
  <c r="I108" i="49"/>
  <c r="H108" i="49"/>
  <c r="G108" i="49"/>
  <c r="F108" i="49"/>
  <c r="E108" i="49"/>
  <c r="D108" i="49"/>
  <c r="P108" i="49" s="1"/>
  <c r="P107" i="49"/>
  <c r="P106" i="49"/>
  <c r="O105" i="49"/>
  <c r="O104" i="49" s="1"/>
  <c r="N105" i="49"/>
  <c r="M105" i="49"/>
  <c r="M104" i="49" s="1"/>
  <c r="L105" i="49"/>
  <c r="K105" i="49"/>
  <c r="K104" i="49" s="1"/>
  <c r="J105" i="49"/>
  <c r="I105" i="49"/>
  <c r="I104" i="49" s="1"/>
  <c r="H105" i="49"/>
  <c r="G105" i="49"/>
  <c r="G104" i="49" s="1"/>
  <c r="F105" i="49"/>
  <c r="E105" i="49"/>
  <c r="E104" i="49" s="1"/>
  <c r="D105" i="49"/>
  <c r="P105" i="49" s="1"/>
  <c r="N104" i="49"/>
  <c r="L104" i="49"/>
  <c r="J104" i="49"/>
  <c r="H104" i="49"/>
  <c r="F104" i="49"/>
  <c r="D104" i="49"/>
  <c r="P104" i="49" s="1"/>
  <c r="P103" i="49"/>
  <c r="P102" i="49"/>
  <c r="P101" i="49"/>
  <c r="P100" i="49"/>
  <c r="P99" i="49"/>
  <c r="P98" i="49"/>
  <c r="P97" i="49"/>
  <c r="P96" i="49"/>
  <c r="P95" i="49"/>
  <c r="P94" i="49"/>
  <c r="O93" i="49"/>
  <c r="N93" i="49"/>
  <c r="M93" i="49"/>
  <c r="L93" i="49"/>
  <c r="K93" i="49"/>
  <c r="J93" i="49"/>
  <c r="I93" i="49"/>
  <c r="H93" i="49"/>
  <c r="G93" i="49"/>
  <c r="F93" i="49"/>
  <c r="E93" i="49"/>
  <c r="D93" i="49"/>
  <c r="P93" i="49" s="1"/>
  <c r="P92" i="49"/>
  <c r="P91" i="49"/>
  <c r="P90" i="49"/>
  <c r="O89" i="49"/>
  <c r="N89" i="49"/>
  <c r="M89" i="49"/>
  <c r="L89" i="49"/>
  <c r="K89" i="49"/>
  <c r="J89" i="49"/>
  <c r="I89" i="49"/>
  <c r="H89" i="49"/>
  <c r="G89" i="49"/>
  <c r="F89" i="49"/>
  <c r="E89" i="49"/>
  <c r="D89" i="49"/>
  <c r="P89" i="49" s="1"/>
  <c r="P88" i="49"/>
  <c r="P87" i="49"/>
  <c r="O86" i="49"/>
  <c r="N86" i="49"/>
  <c r="M86" i="49"/>
  <c r="L86" i="49"/>
  <c r="K86" i="49"/>
  <c r="J86" i="49"/>
  <c r="I86" i="49"/>
  <c r="H86" i="49"/>
  <c r="G86" i="49"/>
  <c r="F86" i="49"/>
  <c r="E86" i="49"/>
  <c r="D86" i="49"/>
  <c r="P86" i="49" s="1"/>
  <c r="P85" i="49"/>
  <c r="P84" i="49"/>
  <c r="P83" i="49"/>
  <c r="O82" i="49"/>
  <c r="N82" i="49"/>
  <c r="M82" i="49"/>
  <c r="L82" i="49"/>
  <c r="K82" i="49"/>
  <c r="J82" i="49"/>
  <c r="I82" i="49"/>
  <c r="H82" i="49"/>
  <c r="G82" i="49"/>
  <c r="F82" i="49"/>
  <c r="E82" i="49"/>
  <c r="D82" i="49"/>
  <c r="P82" i="49" s="1"/>
  <c r="P81" i="49"/>
  <c r="P80" i="49"/>
  <c r="O79" i="49"/>
  <c r="N79" i="49"/>
  <c r="M79" i="49"/>
  <c r="L79" i="49"/>
  <c r="K79" i="49"/>
  <c r="J79" i="49"/>
  <c r="I79" i="49"/>
  <c r="H79" i="49"/>
  <c r="G79" i="49"/>
  <c r="F79" i="49"/>
  <c r="E79" i="49"/>
  <c r="D79" i="49"/>
  <c r="P79" i="49" s="1"/>
  <c r="P78" i="49"/>
  <c r="P77" i="49"/>
  <c r="P76" i="49"/>
  <c r="O75" i="49"/>
  <c r="N75" i="49"/>
  <c r="M75" i="49"/>
  <c r="L75" i="49"/>
  <c r="K75" i="49"/>
  <c r="J75" i="49"/>
  <c r="I75" i="49"/>
  <c r="H75" i="49"/>
  <c r="G75" i="49"/>
  <c r="F75" i="49"/>
  <c r="E75" i="49"/>
  <c r="D75" i="49"/>
  <c r="P75" i="49" s="1"/>
  <c r="P74" i="49"/>
  <c r="P73" i="49"/>
  <c r="O72" i="49"/>
  <c r="N72" i="49"/>
  <c r="M72" i="49"/>
  <c r="L72" i="49"/>
  <c r="K72" i="49"/>
  <c r="J72" i="49"/>
  <c r="I72" i="49"/>
  <c r="H72" i="49"/>
  <c r="G72" i="49"/>
  <c r="F72" i="49"/>
  <c r="E72" i="49"/>
  <c r="D72" i="49"/>
  <c r="P72" i="49" s="1"/>
  <c r="P71" i="49"/>
  <c r="P70" i="49"/>
  <c r="P69" i="49"/>
  <c r="O68" i="49"/>
  <c r="N68" i="49"/>
  <c r="M68" i="49"/>
  <c r="L68" i="49"/>
  <c r="K68" i="49"/>
  <c r="J68" i="49"/>
  <c r="I68" i="49"/>
  <c r="H68" i="49"/>
  <c r="G68" i="49"/>
  <c r="F68" i="49"/>
  <c r="E68" i="49"/>
  <c r="D68" i="49"/>
  <c r="P68" i="49" s="1"/>
  <c r="P67" i="49"/>
  <c r="P66" i="49"/>
  <c r="P65" i="49"/>
  <c r="P64" i="49"/>
  <c r="P63" i="49"/>
  <c r="P62" i="49"/>
  <c r="O61" i="49"/>
  <c r="N61" i="49"/>
  <c r="M61" i="49"/>
  <c r="L61" i="49"/>
  <c r="K61" i="49"/>
  <c r="J61" i="49"/>
  <c r="I61" i="49"/>
  <c r="H61" i="49"/>
  <c r="G61" i="49"/>
  <c r="F61" i="49"/>
  <c r="E61" i="49"/>
  <c r="D61" i="49"/>
  <c r="P61" i="49" s="1"/>
  <c r="P60" i="49"/>
  <c r="P59" i="49"/>
  <c r="P58" i="49"/>
  <c r="O57" i="49"/>
  <c r="O111" i="49" s="1"/>
  <c r="N57" i="49"/>
  <c r="N111" i="49" s="1"/>
  <c r="M57" i="49"/>
  <c r="M111" i="49" s="1"/>
  <c r="L57" i="49"/>
  <c r="L111" i="49" s="1"/>
  <c r="K57" i="49"/>
  <c r="K111" i="49" s="1"/>
  <c r="J57" i="49"/>
  <c r="J111" i="49" s="1"/>
  <c r="I57" i="49"/>
  <c r="I111" i="49" s="1"/>
  <c r="H57" i="49"/>
  <c r="H111" i="49" s="1"/>
  <c r="G57" i="49"/>
  <c r="G111" i="49" s="1"/>
  <c r="F57" i="49"/>
  <c r="F111" i="49" s="1"/>
  <c r="E57" i="49"/>
  <c r="E111" i="49" s="1"/>
  <c r="D57" i="49"/>
  <c r="D111" i="49" s="1"/>
  <c r="P55" i="49"/>
  <c r="P54" i="49"/>
  <c r="O53" i="49"/>
  <c r="N53" i="49"/>
  <c r="M53" i="49"/>
  <c r="L53" i="49"/>
  <c r="K53" i="49"/>
  <c r="J53" i="49"/>
  <c r="I53" i="49"/>
  <c r="H53" i="49"/>
  <c r="G53" i="49"/>
  <c r="F53" i="49"/>
  <c r="E53" i="49"/>
  <c r="D53" i="49"/>
  <c r="P53" i="49" s="1"/>
  <c r="P52" i="49"/>
  <c r="P51" i="49"/>
  <c r="P50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P49" i="49" s="1"/>
  <c r="P48" i="49"/>
  <c r="P47" i="49"/>
  <c r="O46" i="49"/>
  <c r="N46" i="49"/>
  <c r="M46" i="49"/>
  <c r="L46" i="49"/>
  <c r="K46" i="49"/>
  <c r="J46" i="49"/>
  <c r="I46" i="49"/>
  <c r="H46" i="49"/>
  <c r="G46" i="49"/>
  <c r="F46" i="49"/>
  <c r="E46" i="49"/>
  <c r="D46" i="49"/>
  <c r="P46" i="49" s="1"/>
  <c r="P45" i="49"/>
  <c r="P44" i="49"/>
  <c r="P43" i="49"/>
  <c r="O42" i="49"/>
  <c r="N42" i="49"/>
  <c r="M42" i="49"/>
  <c r="L42" i="49"/>
  <c r="K42" i="49"/>
  <c r="J42" i="49"/>
  <c r="I42" i="49"/>
  <c r="H42" i="49"/>
  <c r="G42" i="49"/>
  <c r="F42" i="49"/>
  <c r="E42" i="49"/>
  <c r="D42" i="49"/>
  <c r="P42" i="49" s="1"/>
  <c r="P41" i="49"/>
  <c r="P40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P39" i="49" s="1"/>
  <c r="P38" i="49"/>
  <c r="P37" i="49"/>
  <c r="P36" i="49"/>
  <c r="O35" i="49"/>
  <c r="N35" i="49"/>
  <c r="N34" i="49" s="1"/>
  <c r="N27" i="49" s="1"/>
  <c r="M35" i="49"/>
  <c r="L35" i="49"/>
  <c r="L34" i="49" s="1"/>
  <c r="L27" i="49" s="1"/>
  <c r="K35" i="49"/>
  <c r="J35" i="49"/>
  <c r="J34" i="49" s="1"/>
  <c r="J27" i="49" s="1"/>
  <c r="I35" i="49"/>
  <c r="H35" i="49"/>
  <c r="H34" i="49" s="1"/>
  <c r="H27" i="49" s="1"/>
  <c r="G35" i="49"/>
  <c r="F35" i="49"/>
  <c r="F34" i="49" s="1"/>
  <c r="F27" i="49" s="1"/>
  <c r="E35" i="49"/>
  <c r="D35" i="49"/>
  <c r="D34" i="49" s="1"/>
  <c r="O34" i="49"/>
  <c r="O27" i="49" s="1"/>
  <c r="M34" i="49"/>
  <c r="M27" i="49" s="1"/>
  <c r="K34" i="49"/>
  <c r="K27" i="49" s="1"/>
  <c r="I34" i="49"/>
  <c r="I27" i="49" s="1"/>
  <c r="G34" i="49"/>
  <c r="G27" i="49" s="1"/>
  <c r="E34" i="49"/>
  <c r="E27" i="49" s="1"/>
  <c r="P33" i="49"/>
  <c r="P32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P31" i="49" s="1"/>
  <c r="P30" i="49"/>
  <c r="P29" i="49"/>
  <c r="P28" i="49"/>
  <c r="P26" i="49"/>
  <c r="P25" i="49"/>
  <c r="P24" i="49"/>
  <c r="P23" i="49"/>
  <c r="P22" i="49"/>
  <c r="P21" i="49"/>
  <c r="O20" i="49"/>
  <c r="N20" i="49"/>
  <c r="M20" i="49"/>
  <c r="L20" i="49"/>
  <c r="K20" i="49"/>
  <c r="J20" i="49"/>
  <c r="I20" i="49"/>
  <c r="H20" i="49"/>
  <c r="G20" i="49"/>
  <c r="F20" i="49"/>
  <c r="E20" i="49"/>
  <c r="D20" i="49"/>
  <c r="P20" i="49" s="1"/>
  <c r="P124" i="48"/>
  <c r="P120" i="48"/>
  <c r="P119" i="48"/>
  <c r="P118" i="48"/>
  <c r="P117" i="48"/>
  <c r="P116" i="48"/>
  <c r="P115" i="48"/>
  <c r="P114" i="48"/>
  <c r="O113" i="48"/>
  <c r="N113" i="48"/>
  <c r="N112" i="48" s="1"/>
  <c r="M113" i="48"/>
  <c r="L113" i="48"/>
  <c r="L112" i="48" s="1"/>
  <c r="K113" i="48"/>
  <c r="J113" i="48"/>
  <c r="J112" i="48" s="1"/>
  <c r="I113" i="48"/>
  <c r="H113" i="48"/>
  <c r="H112" i="48" s="1"/>
  <c r="G113" i="48"/>
  <c r="F113" i="48"/>
  <c r="F112" i="48" s="1"/>
  <c r="E113" i="48"/>
  <c r="D113" i="48"/>
  <c r="D112" i="48" s="1"/>
  <c r="P112" i="48" s="1"/>
  <c r="O112" i="48"/>
  <c r="M112" i="48"/>
  <c r="K112" i="48"/>
  <c r="I112" i="48"/>
  <c r="G112" i="48"/>
  <c r="E112" i="48"/>
  <c r="N111" i="48"/>
  <c r="L111" i="48"/>
  <c r="P110" i="48"/>
  <c r="P109" i="48"/>
  <c r="O108" i="48"/>
  <c r="N108" i="48"/>
  <c r="M108" i="48"/>
  <c r="L108" i="48"/>
  <c r="K108" i="48"/>
  <c r="J108" i="48"/>
  <c r="I108" i="48"/>
  <c r="H108" i="48"/>
  <c r="G108" i="48"/>
  <c r="F108" i="48"/>
  <c r="E108" i="48"/>
  <c r="D108" i="48"/>
  <c r="P108" i="48" s="1"/>
  <c r="P107" i="48"/>
  <c r="P106" i="48"/>
  <c r="O105" i="48"/>
  <c r="O104" i="48" s="1"/>
  <c r="N105" i="48"/>
  <c r="M105" i="48"/>
  <c r="M104" i="48" s="1"/>
  <c r="L105" i="48"/>
  <c r="K105" i="48"/>
  <c r="K104" i="48" s="1"/>
  <c r="J105" i="48"/>
  <c r="I105" i="48"/>
  <c r="I104" i="48" s="1"/>
  <c r="H105" i="48"/>
  <c r="G105" i="48"/>
  <c r="G104" i="48" s="1"/>
  <c r="F105" i="48"/>
  <c r="E105" i="48"/>
  <c r="E104" i="48" s="1"/>
  <c r="D105" i="48"/>
  <c r="P105" i="48" s="1"/>
  <c r="N104" i="48"/>
  <c r="L104" i="48"/>
  <c r="J104" i="48"/>
  <c r="H104" i="48"/>
  <c r="F104" i="48"/>
  <c r="D104" i="48"/>
  <c r="P103" i="48"/>
  <c r="P102" i="48"/>
  <c r="P101" i="48"/>
  <c r="P100" i="48"/>
  <c r="P99" i="48"/>
  <c r="P98" i="48"/>
  <c r="P97" i="48"/>
  <c r="P96" i="48"/>
  <c r="P95" i="48"/>
  <c r="P94" i="48"/>
  <c r="O93" i="48"/>
  <c r="N93" i="48"/>
  <c r="M93" i="48"/>
  <c r="L93" i="48"/>
  <c r="K93" i="48"/>
  <c r="J93" i="48"/>
  <c r="I93" i="48"/>
  <c r="H93" i="48"/>
  <c r="G93" i="48"/>
  <c r="F93" i="48"/>
  <c r="E93" i="48"/>
  <c r="D93" i="48"/>
  <c r="P93" i="48" s="1"/>
  <c r="P92" i="48"/>
  <c r="P91" i="48"/>
  <c r="P90" i="48"/>
  <c r="O89" i="48"/>
  <c r="N89" i="48"/>
  <c r="M89" i="48"/>
  <c r="L89" i="48"/>
  <c r="K89" i="48"/>
  <c r="J89" i="48"/>
  <c r="I89" i="48"/>
  <c r="H89" i="48"/>
  <c r="G89" i="48"/>
  <c r="F89" i="48"/>
  <c r="E89" i="48"/>
  <c r="D89" i="48"/>
  <c r="P89" i="48" s="1"/>
  <c r="P88" i="48"/>
  <c r="P87" i="48"/>
  <c r="O86" i="48"/>
  <c r="N86" i="48"/>
  <c r="M86" i="48"/>
  <c r="L86" i="48"/>
  <c r="K86" i="48"/>
  <c r="J86" i="48"/>
  <c r="I86" i="48"/>
  <c r="H86" i="48"/>
  <c r="G86" i="48"/>
  <c r="F86" i="48"/>
  <c r="E86" i="48"/>
  <c r="D86" i="48"/>
  <c r="P86" i="48" s="1"/>
  <c r="P85" i="48"/>
  <c r="P84" i="48"/>
  <c r="P83" i="48"/>
  <c r="O82" i="48"/>
  <c r="N82" i="48"/>
  <c r="M82" i="48"/>
  <c r="L82" i="48"/>
  <c r="K82" i="48"/>
  <c r="J82" i="48"/>
  <c r="I82" i="48"/>
  <c r="H82" i="48"/>
  <c r="G82" i="48"/>
  <c r="F82" i="48"/>
  <c r="E82" i="48"/>
  <c r="D82" i="48"/>
  <c r="P82" i="48" s="1"/>
  <c r="P81" i="48"/>
  <c r="P80" i="48"/>
  <c r="O79" i="48"/>
  <c r="N79" i="48"/>
  <c r="M79" i="48"/>
  <c r="L79" i="48"/>
  <c r="K79" i="48"/>
  <c r="J79" i="48"/>
  <c r="I79" i="48"/>
  <c r="H79" i="48"/>
  <c r="G79" i="48"/>
  <c r="F79" i="48"/>
  <c r="E79" i="48"/>
  <c r="D79" i="48"/>
  <c r="P79" i="48" s="1"/>
  <c r="P78" i="48"/>
  <c r="P77" i="48"/>
  <c r="P76" i="48"/>
  <c r="O75" i="48"/>
  <c r="N75" i="48"/>
  <c r="M75" i="48"/>
  <c r="L75" i="48"/>
  <c r="K75" i="48"/>
  <c r="J75" i="48"/>
  <c r="I75" i="48"/>
  <c r="H75" i="48"/>
  <c r="G75" i="48"/>
  <c r="F75" i="48"/>
  <c r="E75" i="48"/>
  <c r="D75" i="48"/>
  <c r="P75" i="48" s="1"/>
  <c r="P74" i="48"/>
  <c r="P73" i="48"/>
  <c r="O72" i="48"/>
  <c r="N72" i="48"/>
  <c r="M72" i="48"/>
  <c r="L72" i="48"/>
  <c r="K72" i="48"/>
  <c r="J72" i="48"/>
  <c r="I72" i="48"/>
  <c r="H72" i="48"/>
  <c r="G72" i="48"/>
  <c r="F72" i="48"/>
  <c r="E72" i="48"/>
  <c r="D72" i="48"/>
  <c r="P72" i="48" s="1"/>
  <c r="P71" i="48"/>
  <c r="P70" i="48"/>
  <c r="P69" i="48"/>
  <c r="O68" i="48"/>
  <c r="N68" i="48"/>
  <c r="M68" i="48"/>
  <c r="L68" i="48"/>
  <c r="K68" i="48"/>
  <c r="J68" i="48"/>
  <c r="I68" i="48"/>
  <c r="H68" i="48"/>
  <c r="G68" i="48"/>
  <c r="F68" i="48"/>
  <c r="E68" i="48"/>
  <c r="D68" i="48"/>
  <c r="P68" i="48" s="1"/>
  <c r="P67" i="48"/>
  <c r="P66" i="48"/>
  <c r="P65" i="48"/>
  <c r="P64" i="48"/>
  <c r="P63" i="48"/>
  <c r="P62" i="48"/>
  <c r="O61" i="48"/>
  <c r="N61" i="48"/>
  <c r="M61" i="48"/>
  <c r="L61" i="48"/>
  <c r="K61" i="48"/>
  <c r="J61" i="48"/>
  <c r="I61" i="48"/>
  <c r="H61" i="48"/>
  <c r="G61" i="48"/>
  <c r="F61" i="48"/>
  <c r="E61" i="48"/>
  <c r="D61" i="48"/>
  <c r="P61" i="48" s="1"/>
  <c r="P60" i="48"/>
  <c r="P59" i="48"/>
  <c r="P58" i="48"/>
  <c r="O57" i="48"/>
  <c r="O111" i="48" s="1"/>
  <c r="N57" i="48"/>
  <c r="M57" i="48"/>
  <c r="M111" i="48" s="1"/>
  <c r="L57" i="48"/>
  <c r="K57" i="48"/>
  <c r="K111" i="48" s="1"/>
  <c r="J57" i="48"/>
  <c r="I57" i="48"/>
  <c r="I111" i="48" s="1"/>
  <c r="H57" i="48"/>
  <c r="H111" i="48" s="1"/>
  <c r="G57" i="48"/>
  <c r="G111" i="48" s="1"/>
  <c r="F57" i="48"/>
  <c r="F111" i="48" s="1"/>
  <c r="E57" i="48"/>
  <c r="E111" i="48" s="1"/>
  <c r="D57" i="48"/>
  <c r="D111" i="48" s="1"/>
  <c r="P111" i="48" s="1"/>
  <c r="P55" i="48"/>
  <c r="P54" i="48"/>
  <c r="O53" i="48"/>
  <c r="N53" i="48"/>
  <c r="M53" i="48"/>
  <c r="L53" i="48"/>
  <c r="K53" i="48"/>
  <c r="J53" i="48"/>
  <c r="I53" i="48"/>
  <c r="H53" i="48"/>
  <c r="G53" i="48"/>
  <c r="F53" i="48"/>
  <c r="E53" i="48"/>
  <c r="D53" i="48"/>
  <c r="P53" i="48" s="1"/>
  <c r="P52" i="48"/>
  <c r="P51" i="48"/>
  <c r="P50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P49" i="48" s="1"/>
  <c r="P48" i="48"/>
  <c r="P47" i="48"/>
  <c r="O46" i="48"/>
  <c r="N46" i="48"/>
  <c r="M46" i="48"/>
  <c r="L46" i="48"/>
  <c r="K46" i="48"/>
  <c r="J46" i="48"/>
  <c r="I46" i="48"/>
  <c r="H46" i="48"/>
  <c r="G46" i="48"/>
  <c r="F46" i="48"/>
  <c r="E46" i="48"/>
  <c r="D46" i="48"/>
  <c r="P46" i="48" s="1"/>
  <c r="P45" i="48"/>
  <c r="P44" i="48"/>
  <c r="P43" i="48"/>
  <c r="O42" i="48"/>
  <c r="N42" i="48"/>
  <c r="M42" i="48"/>
  <c r="L42" i="48"/>
  <c r="K42" i="48"/>
  <c r="J42" i="48"/>
  <c r="I42" i="48"/>
  <c r="H42" i="48"/>
  <c r="G42" i="48"/>
  <c r="F42" i="48"/>
  <c r="E42" i="48"/>
  <c r="D42" i="48"/>
  <c r="P42" i="48" s="1"/>
  <c r="P41" i="48"/>
  <c r="P40" i="48"/>
  <c r="O39" i="48"/>
  <c r="N39" i="48"/>
  <c r="M39" i="48"/>
  <c r="L39" i="48"/>
  <c r="K39" i="48"/>
  <c r="J39" i="48"/>
  <c r="I39" i="48"/>
  <c r="H39" i="48"/>
  <c r="G39" i="48"/>
  <c r="F39" i="48"/>
  <c r="E39" i="48"/>
  <c r="D39" i="48"/>
  <c r="P39" i="48" s="1"/>
  <c r="P38" i="48"/>
  <c r="P37" i="48"/>
  <c r="P36" i="48"/>
  <c r="O35" i="48"/>
  <c r="N35" i="48"/>
  <c r="N34" i="48" s="1"/>
  <c r="N27" i="48" s="1"/>
  <c r="M35" i="48"/>
  <c r="L35" i="48"/>
  <c r="L34" i="48" s="1"/>
  <c r="L27" i="48" s="1"/>
  <c r="K35" i="48"/>
  <c r="J35" i="48"/>
  <c r="J34" i="48" s="1"/>
  <c r="J27" i="48" s="1"/>
  <c r="I35" i="48"/>
  <c r="H35" i="48"/>
  <c r="H34" i="48" s="1"/>
  <c r="H27" i="48" s="1"/>
  <c r="G35" i="48"/>
  <c r="F35" i="48"/>
  <c r="F34" i="48" s="1"/>
  <c r="F27" i="48" s="1"/>
  <c r="E35" i="48"/>
  <c r="D35" i="48"/>
  <c r="D34" i="48" s="1"/>
  <c r="O34" i="48"/>
  <c r="O27" i="48" s="1"/>
  <c r="M34" i="48"/>
  <c r="M27" i="48" s="1"/>
  <c r="K34" i="48"/>
  <c r="K27" i="48" s="1"/>
  <c r="I34" i="48"/>
  <c r="I27" i="48" s="1"/>
  <c r="G34" i="48"/>
  <c r="G27" i="48" s="1"/>
  <c r="E34" i="48"/>
  <c r="E27" i="48" s="1"/>
  <c r="P33" i="48"/>
  <c r="P32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P31" i="48" s="1"/>
  <c r="P30" i="48"/>
  <c r="P29" i="48"/>
  <c r="P28" i="48"/>
  <c r="P26" i="48"/>
  <c r="P25" i="48"/>
  <c r="P24" i="48"/>
  <c r="P23" i="48"/>
  <c r="P22" i="48"/>
  <c r="P21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P20" i="48" s="1"/>
  <c r="P124" i="47"/>
  <c r="P120" i="47"/>
  <c r="P119" i="47"/>
  <c r="P118" i="47"/>
  <c r="P117" i="47"/>
  <c r="P116" i="47"/>
  <c r="P115" i="47"/>
  <c r="P114" i="47"/>
  <c r="O113" i="47"/>
  <c r="N113" i="47"/>
  <c r="N112" i="47" s="1"/>
  <c r="M113" i="47"/>
  <c r="L113" i="47"/>
  <c r="L112" i="47" s="1"/>
  <c r="K113" i="47"/>
  <c r="J113" i="47"/>
  <c r="J112" i="47" s="1"/>
  <c r="I113" i="47"/>
  <c r="H113" i="47"/>
  <c r="H112" i="47" s="1"/>
  <c r="G113" i="47"/>
  <c r="F113" i="47"/>
  <c r="F112" i="47" s="1"/>
  <c r="E113" i="47"/>
  <c r="D113" i="47"/>
  <c r="D112" i="47" s="1"/>
  <c r="P112" i="47" s="1"/>
  <c r="O112" i="47"/>
  <c r="M112" i="47"/>
  <c r="K112" i="47"/>
  <c r="I112" i="47"/>
  <c r="G112" i="47"/>
  <c r="E112" i="47"/>
  <c r="P110" i="47"/>
  <c r="P109" i="47"/>
  <c r="O108" i="47"/>
  <c r="N108" i="47"/>
  <c r="M108" i="47"/>
  <c r="L108" i="47"/>
  <c r="K108" i="47"/>
  <c r="J108" i="47"/>
  <c r="I108" i="47"/>
  <c r="H108" i="47"/>
  <c r="G108" i="47"/>
  <c r="F108" i="47"/>
  <c r="E108" i="47"/>
  <c r="D108" i="47"/>
  <c r="P108" i="47" s="1"/>
  <c r="P107" i="47"/>
  <c r="P106" i="47"/>
  <c r="O105" i="47"/>
  <c r="N105" i="47"/>
  <c r="N104" i="47" s="1"/>
  <c r="M105" i="47"/>
  <c r="L105" i="47"/>
  <c r="L104" i="47" s="1"/>
  <c r="K105" i="47"/>
  <c r="J105" i="47"/>
  <c r="J104" i="47" s="1"/>
  <c r="I105" i="47"/>
  <c r="H105" i="47"/>
  <c r="H104" i="47" s="1"/>
  <c r="G105" i="47"/>
  <c r="F105" i="47"/>
  <c r="F104" i="47" s="1"/>
  <c r="E105" i="47"/>
  <c r="D105" i="47"/>
  <c r="D104" i="47" s="1"/>
  <c r="P104" i="47" s="1"/>
  <c r="O104" i="47"/>
  <c r="M104" i="47"/>
  <c r="K104" i="47"/>
  <c r="I104" i="47"/>
  <c r="G104" i="47"/>
  <c r="E104" i="47"/>
  <c r="P103" i="47"/>
  <c r="P102" i="47"/>
  <c r="P101" i="47"/>
  <c r="P100" i="47"/>
  <c r="P99" i="47"/>
  <c r="P98" i="47"/>
  <c r="P97" i="47"/>
  <c r="P96" i="47"/>
  <c r="P95" i="47"/>
  <c r="P94" i="47"/>
  <c r="O93" i="47"/>
  <c r="N93" i="47"/>
  <c r="M93" i="47"/>
  <c r="L93" i="47"/>
  <c r="K93" i="47"/>
  <c r="J93" i="47"/>
  <c r="I93" i="47"/>
  <c r="H93" i="47"/>
  <c r="G93" i="47"/>
  <c r="F93" i="47"/>
  <c r="E93" i="47"/>
  <c r="D93" i="47"/>
  <c r="P93" i="47" s="1"/>
  <c r="P92" i="47"/>
  <c r="P91" i="47"/>
  <c r="P90" i="47"/>
  <c r="O89" i="47"/>
  <c r="N89" i="47"/>
  <c r="M89" i="47"/>
  <c r="L89" i="47"/>
  <c r="K89" i="47"/>
  <c r="J89" i="47"/>
  <c r="I89" i="47"/>
  <c r="H89" i="47"/>
  <c r="G89" i="47"/>
  <c r="F89" i="47"/>
  <c r="E89" i="47"/>
  <c r="D89" i="47"/>
  <c r="P89" i="47" s="1"/>
  <c r="P88" i="47"/>
  <c r="P87" i="47"/>
  <c r="O86" i="47"/>
  <c r="N86" i="47"/>
  <c r="M86" i="47"/>
  <c r="L86" i="47"/>
  <c r="K86" i="47"/>
  <c r="J86" i="47"/>
  <c r="I86" i="47"/>
  <c r="H86" i="47"/>
  <c r="G86" i="47"/>
  <c r="F86" i="47"/>
  <c r="E86" i="47"/>
  <c r="D86" i="47"/>
  <c r="P86" i="47" s="1"/>
  <c r="P85" i="47"/>
  <c r="P84" i="47"/>
  <c r="P83" i="47"/>
  <c r="O82" i="47"/>
  <c r="N82" i="47"/>
  <c r="M82" i="47"/>
  <c r="L82" i="47"/>
  <c r="K82" i="47"/>
  <c r="J82" i="47"/>
  <c r="I82" i="47"/>
  <c r="H82" i="47"/>
  <c r="G82" i="47"/>
  <c r="F82" i="47"/>
  <c r="E82" i="47"/>
  <c r="D82" i="47"/>
  <c r="P82" i="47" s="1"/>
  <c r="P81" i="47"/>
  <c r="P80" i="47"/>
  <c r="O79" i="47"/>
  <c r="N79" i="47"/>
  <c r="M79" i="47"/>
  <c r="L79" i="47"/>
  <c r="K79" i="47"/>
  <c r="J79" i="47"/>
  <c r="I79" i="47"/>
  <c r="H79" i="47"/>
  <c r="G79" i="47"/>
  <c r="F79" i="47"/>
  <c r="E79" i="47"/>
  <c r="D79" i="47"/>
  <c r="P79" i="47" s="1"/>
  <c r="P78" i="47"/>
  <c r="P77" i="47"/>
  <c r="P76" i="47"/>
  <c r="O75" i="47"/>
  <c r="N75" i="47"/>
  <c r="M75" i="47"/>
  <c r="L75" i="47"/>
  <c r="K75" i="47"/>
  <c r="J75" i="47"/>
  <c r="I75" i="47"/>
  <c r="H75" i="47"/>
  <c r="G75" i="47"/>
  <c r="F75" i="47"/>
  <c r="E75" i="47"/>
  <c r="D75" i="47"/>
  <c r="P75" i="47" s="1"/>
  <c r="P74" i="47"/>
  <c r="P73" i="47"/>
  <c r="O72" i="47"/>
  <c r="N72" i="47"/>
  <c r="M72" i="47"/>
  <c r="L72" i="47"/>
  <c r="K72" i="47"/>
  <c r="J72" i="47"/>
  <c r="I72" i="47"/>
  <c r="H72" i="47"/>
  <c r="G72" i="47"/>
  <c r="F72" i="47"/>
  <c r="E72" i="47"/>
  <c r="D72" i="47"/>
  <c r="P72" i="47" s="1"/>
  <c r="P71" i="47"/>
  <c r="P70" i="47"/>
  <c r="P69" i="47"/>
  <c r="O68" i="47"/>
  <c r="N68" i="47"/>
  <c r="M68" i="47"/>
  <c r="L68" i="47"/>
  <c r="K68" i="47"/>
  <c r="J68" i="47"/>
  <c r="I68" i="47"/>
  <c r="H68" i="47"/>
  <c r="G68" i="47"/>
  <c r="F68" i="47"/>
  <c r="E68" i="47"/>
  <c r="D68" i="47"/>
  <c r="P68" i="47" s="1"/>
  <c r="P67" i="47"/>
  <c r="P66" i="47"/>
  <c r="P65" i="47"/>
  <c r="P64" i="47"/>
  <c r="P63" i="47"/>
  <c r="P62" i="47"/>
  <c r="O61" i="47"/>
  <c r="N61" i="47"/>
  <c r="M61" i="47"/>
  <c r="L61" i="47"/>
  <c r="K61" i="47"/>
  <c r="J61" i="47"/>
  <c r="I61" i="47"/>
  <c r="H61" i="47"/>
  <c r="G61" i="47"/>
  <c r="F61" i="47"/>
  <c r="E61" i="47"/>
  <c r="D61" i="47"/>
  <c r="P61" i="47" s="1"/>
  <c r="P60" i="47"/>
  <c r="P59" i="47"/>
  <c r="P58" i="47"/>
  <c r="O57" i="47"/>
  <c r="O111" i="47" s="1"/>
  <c r="N57" i="47"/>
  <c r="N111" i="47" s="1"/>
  <c r="M57" i="47"/>
  <c r="M111" i="47" s="1"/>
  <c r="L57" i="47"/>
  <c r="L111" i="47" s="1"/>
  <c r="K57" i="47"/>
  <c r="K111" i="47" s="1"/>
  <c r="J57" i="47"/>
  <c r="J111" i="47" s="1"/>
  <c r="I57" i="47"/>
  <c r="I111" i="47" s="1"/>
  <c r="H57" i="47"/>
  <c r="H111" i="47" s="1"/>
  <c r="G57" i="47"/>
  <c r="G111" i="47" s="1"/>
  <c r="F57" i="47"/>
  <c r="F111" i="47" s="1"/>
  <c r="E57" i="47"/>
  <c r="E111" i="47" s="1"/>
  <c r="D57" i="47"/>
  <c r="D111" i="47" s="1"/>
  <c r="P55" i="47"/>
  <c r="P54" i="47"/>
  <c r="O53" i="47"/>
  <c r="N53" i="47"/>
  <c r="M53" i="47"/>
  <c r="L53" i="47"/>
  <c r="K53" i="47"/>
  <c r="J53" i="47"/>
  <c r="I53" i="47"/>
  <c r="H53" i="47"/>
  <c r="G53" i="47"/>
  <c r="F53" i="47"/>
  <c r="E53" i="47"/>
  <c r="D53" i="47"/>
  <c r="P53" i="47" s="1"/>
  <c r="P52" i="47"/>
  <c r="P51" i="47"/>
  <c r="P50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P49" i="47" s="1"/>
  <c r="P48" i="47"/>
  <c r="P47" i="47"/>
  <c r="O46" i="47"/>
  <c r="N46" i="47"/>
  <c r="M46" i="47"/>
  <c r="L46" i="47"/>
  <c r="K46" i="47"/>
  <c r="J46" i="47"/>
  <c r="I46" i="47"/>
  <c r="H46" i="47"/>
  <c r="G46" i="47"/>
  <c r="F46" i="47"/>
  <c r="E46" i="47"/>
  <c r="D46" i="47"/>
  <c r="P46" i="47" s="1"/>
  <c r="P45" i="47"/>
  <c r="P44" i="47"/>
  <c r="P43" i="47"/>
  <c r="O42" i="47"/>
  <c r="N42" i="47"/>
  <c r="M42" i="47"/>
  <c r="L42" i="47"/>
  <c r="K42" i="47"/>
  <c r="J42" i="47"/>
  <c r="I42" i="47"/>
  <c r="H42" i="47"/>
  <c r="G42" i="47"/>
  <c r="F42" i="47"/>
  <c r="E42" i="47"/>
  <c r="D42" i="47"/>
  <c r="P42" i="47" s="1"/>
  <c r="P41" i="47"/>
  <c r="P40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P39" i="47" s="1"/>
  <c r="P38" i="47"/>
  <c r="P37" i="47"/>
  <c r="P36" i="47"/>
  <c r="O35" i="47"/>
  <c r="O34" i="47" s="1"/>
  <c r="O27" i="47" s="1"/>
  <c r="N35" i="47"/>
  <c r="M35" i="47"/>
  <c r="M34" i="47" s="1"/>
  <c r="M27" i="47" s="1"/>
  <c r="L35" i="47"/>
  <c r="K35" i="47"/>
  <c r="K34" i="47" s="1"/>
  <c r="K27" i="47" s="1"/>
  <c r="J35" i="47"/>
  <c r="I35" i="47"/>
  <c r="I34" i="47" s="1"/>
  <c r="I27" i="47" s="1"/>
  <c r="H35" i="47"/>
  <c r="G35" i="47"/>
  <c r="G34" i="47" s="1"/>
  <c r="G27" i="47" s="1"/>
  <c r="F35" i="47"/>
  <c r="E35" i="47"/>
  <c r="E34" i="47" s="1"/>
  <c r="E27" i="47" s="1"/>
  <c r="D35" i="47"/>
  <c r="P35" i="47" s="1"/>
  <c r="N34" i="47"/>
  <c r="N27" i="47" s="1"/>
  <c r="L34" i="47"/>
  <c r="L27" i="47" s="1"/>
  <c r="J34" i="47"/>
  <c r="J27" i="47" s="1"/>
  <c r="H34" i="47"/>
  <c r="H27" i="47" s="1"/>
  <c r="F34" i="47"/>
  <c r="F27" i="47" s="1"/>
  <c r="D34" i="47"/>
  <c r="D27" i="47" s="1"/>
  <c r="P33" i="47"/>
  <c r="P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P31" i="47" s="1"/>
  <c r="P30" i="47"/>
  <c r="P29" i="47"/>
  <c r="P28" i="47"/>
  <c r="P26" i="47"/>
  <c r="P25" i="47"/>
  <c r="P24" i="47"/>
  <c r="P23" i="47"/>
  <c r="P22" i="47"/>
  <c r="P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P20" i="47" s="1"/>
  <c r="P124" i="46"/>
  <c r="P120" i="46"/>
  <c r="P119" i="46"/>
  <c r="P118" i="46"/>
  <c r="P117" i="46"/>
  <c r="P116" i="46"/>
  <c r="P115" i="46"/>
  <c r="P114" i="46"/>
  <c r="O113" i="46"/>
  <c r="O112" i="46" s="1"/>
  <c r="N113" i="46"/>
  <c r="M113" i="46"/>
  <c r="M112" i="46" s="1"/>
  <c r="L113" i="46"/>
  <c r="K113" i="46"/>
  <c r="K112" i="46" s="1"/>
  <c r="J113" i="46"/>
  <c r="I113" i="46"/>
  <c r="I112" i="46" s="1"/>
  <c r="H113" i="46"/>
  <c r="G113" i="46"/>
  <c r="G112" i="46" s="1"/>
  <c r="F113" i="46"/>
  <c r="E113" i="46"/>
  <c r="E112" i="46" s="1"/>
  <c r="D113" i="46"/>
  <c r="P113" i="46" s="1"/>
  <c r="N112" i="46"/>
  <c r="L112" i="46"/>
  <c r="J112" i="46"/>
  <c r="H112" i="46"/>
  <c r="F112" i="46"/>
  <c r="D112" i="46"/>
  <c r="P112" i="46" s="1"/>
  <c r="P110" i="46"/>
  <c r="P109" i="46"/>
  <c r="O108" i="46"/>
  <c r="N108" i="46"/>
  <c r="M108" i="46"/>
  <c r="L108" i="46"/>
  <c r="K108" i="46"/>
  <c r="J108" i="46"/>
  <c r="I108" i="46"/>
  <c r="H108" i="46"/>
  <c r="G108" i="46"/>
  <c r="F108" i="46"/>
  <c r="E108" i="46"/>
  <c r="D108" i="46"/>
  <c r="P108" i="46" s="1"/>
  <c r="P107" i="46"/>
  <c r="P106" i="46"/>
  <c r="O105" i="46"/>
  <c r="O104" i="46" s="1"/>
  <c r="N105" i="46"/>
  <c r="M105" i="46"/>
  <c r="M104" i="46" s="1"/>
  <c r="L105" i="46"/>
  <c r="K105" i="46"/>
  <c r="K104" i="46" s="1"/>
  <c r="J105" i="46"/>
  <c r="I105" i="46"/>
  <c r="I104" i="46" s="1"/>
  <c r="H105" i="46"/>
  <c r="G105" i="46"/>
  <c r="G104" i="46" s="1"/>
  <c r="F105" i="46"/>
  <c r="E105" i="46"/>
  <c r="E104" i="46" s="1"/>
  <c r="D105" i="46"/>
  <c r="P105" i="46" s="1"/>
  <c r="N104" i="46"/>
  <c r="L104" i="46"/>
  <c r="J104" i="46"/>
  <c r="H104" i="46"/>
  <c r="F104" i="46"/>
  <c r="D104" i="46"/>
  <c r="P104" i="46" s="1"/>
  <c r="P103" i="46"/>
  <c r="P102" i="46"/>
  <c r="P101" i="46"/>
  <c r="P100" i="46"/>
  <c r="P99" i="46"/>
  <c r="P98" i="46"/>
  <c r="P97" i="46"/>
  <c r="P96" i="46"/>
  <c r="P95" i="46"/>
  <c r="P94" i="46"/>
  <c r="O93" i="46"/>
  <c r="N93" i="46"/>
  <c r="M93" i="46"/>
  <c r="L93" i="46"/>
  <c r="K93" i="46"/>
  <c r="J93" i="46"/>
  <c r="I93" i="46"/>
  <c r="H93" i="46"/>
  <c r="G93" i="46"/>
  <c r="F93" i="46"/>
  <c r="E93" i="46"/>
  <c r="D93" i="46"/>
  <c r="P93" i="46" s="1"/>
  <c r="P92" i="46"/>
  <c r="P91" i="46"/>
  <c r="P90" i="46"/>
  <c r="O89" i="46"/>
  <c r="N89" i="46"/>
  <c r="M89" i="46"/>
  <c r="L89" i="46"/>
  <c r="K89" i="46"/>
  <c r="J89" i="46"/>
  <c r="I89" i="46"/>
  <c r="H89" i="46"/>
  <c r="G89" i="46"/>
  <c r="F89" i="46"/>
  <c r="E89" i="46"/>
  <c r="D89" i="46"/>
  <c r="P89" i="46" s="1"/>
  <c r="P88" i="46"/>
  <c r="P87" i="46"/>
  <c r="O86" i="46"/>
  <c r="N86" i="46"/>
  <c r="M86" i="46"/>
  <c r="L86" i="46"/>
  <c r="K86" i="46"/>
  <c r="J86" i="46"/>
  <c r="I86" i="46"/>
  <c r="H86" i="46"/>
  <c r="G86" i="46"/>
  <c r="F86" i="46"/>
  <c r="E86" i="46"/>
  <c r="D86" i="46"/>
  <c r="P86" i="46" s="1"/>
  <c r="P85" i="46"/>
  <c r="P84" i="46"/>
  <c r="P83" i="46"/>
  <c r="O82" i="46"/>
  <c r="N82" i="46"/>
  <c r="M82" i="46"/>
  <c r="L82" i="46"/>
  <c r="K82" i="46"/>
  <c r="J82" i="46"/>
  <c r="I82" i="46"/>
  <c r="H82" i="46"/>
  <c r="G82" i="46"/>
  <c r="F82" i="46"/>
  <c r="E82" i="46"/>
  <c r="D82" i="46"/>
  <c r="P82" i="46" s="1"/>
  <c r="P81" i="46"/>
  <c r="P80" i="46"/>
  <c r="O79" i="46"/>
  <c r="N79" i="46"/>
  <c r="M79" i="46"/>
  <c r="L79" i="46"/>
  <c r="K79" i="46"/>
  <c r="J79" i="46"/>
  <c r="I79" i="46"/>
  <c r="H79" i="46"/>
  <c r="G79" i="46"/>
  <c r="F79" i="46"/>
  <c r="E79" i="46"/>
  <c r="D79" i="46"/>
  <c r="P79" i="46" s="1"/>
  <c r="P78" i="46"/>
  <c r="P77" i="46"/>
  <c r="P76" i="46"/>
  <c r="O75" i="46"/>
  <c r="N75" i="46"/>
  <c r="M75" i="46"/>
  <c r="L75" i="46"/>
  <c r="K75" i="46"/>
  <c r="J75" i="46"/>
  <c r="I75" i="46"/>
  <c r="H75" i="46"/>
  <c r="G75" i="46"/>
  <c r="F75" i="46"/>
  <c r="E75" i="46"/>
  <c r="D75" i="46"/>
  <c r="P75" i="46" s="1"/>
  <c r="P74" i="46"/>
  <c r="P73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P72" i="46" s="1"/>
  <c r="P71" i="46"/>
  <c r="P70" i="46"/>
  <c r="P69" i="46"/>
  <c r="O68" i="46"/>
  <c r="N68" i="46"/>
  <c r="M68" i="46"/>
  <c r="L68" i="46"/>
  <c r="K68" i="46"/>
  <c r="J68" i="46"/>
  <c r="I68" i="46"/>
  <c r="H68" i="46"/>
  <c r="G68" i="46"/>
  <c r="F68" i="46"/>
  <c r="E68" i="46"/>
  <c r="D68" i="46"/>
  <c r="P68" i="46" s="1"/>
  <c r="P67" i="46"/>
  <c r="P66" i="46"/>
  <c r="P65" i="46"/>
  <c r="P64" i="46"/>
  <c r="P63" i="46"/>
  <c r="P62" i="46"/>
  <c r="O61" i="46"/>
  <c r="N61" i="46"/>
  <c r="M61" i="46"/>
  <c r="L61" i="46"/>
  <c r="K61" i="46"/>
  <c r="J61" i="46"/>
  <c r="I61" i="46"/>
  <c r="H61" i="46"/>
  <c r="G61" i="46"/>
  <c r="F61" i="46"/>
  <c r="E61" i="46"/>
  <c r="D61" i="46"/>
  <c r="P61" i="46" s="1"/>
  <c r="P60" i="46"/>
  <c r="P59" i="46"/>
  <c r="P58" i="46"/>
  <c r="O57" i="46"/>
  <c r="O111" i="46" s="1"/>
  <c r="N57" i="46"/>
  <c r="N111" i="46" s="1"/>
  <c r="M57" i="46"/>
  <c r="M111" i="46" s="1"/>
  <c r="L57" i="46"/>
  <c r="L111" i="46" s="1"/>
  <c r="K57" i="46"/>
  <c r="K111" i="46" s="1"/>
  <c r="J57" i="46"/>
  <c r="J111" i="46" s="1"/>
  <c r="I57" i="46"/>
  <c r="I111" i="46" s="1"/>
  <c r="H57" i="46"/>
  <c r="H111" i="46" s="1"/>
  <c r="G57" i="46"/>
  <c r="G111" i="46" s="1"/>
  <c r="F57" i="46"/>
  <c r="F111" i="46" s="1"/>
  <c r="E57" i="46"/>
  <c r="E111" i="46" s="1"/>
  <c r="D57" i="46"/>
  <c r="D111" i="46" s="1"/>
  <c r="P55" i="46"/>
  <c r="P54" i="46"/>
  <c r="O53" i="46"/>
  <c r="N53" i="46"/>
  <c r="M53" i="46"/>
  <c r="L53" i="46"/>
  <c r="K53" i="46"/>
  <c r="J53" i="46"/>
  <c r="I53" i="46"/>
  <c r="H53" i="46"/>
  <c r="G53" i="46"/>
  <c r="F53" i="46"/>
  <c r="E53" i="46"/>
  <c r="D53" i="46"/>
  <c r="P53" i="46" s="1"/>
  <c r="P52" i="46"/>
  <c r="P51" i="46"/>
  <c r="P50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P49" i="46" s="1"/>
  <c r="P48" i="46"/>
  <c r="P47" i="46"/>
  <c r="O46" i="46"/>
  <c r="N46" i="46"/>
  <c r="M46" i="46"/>
  <c r="L46" i="46"/>
  <c r="K46" i="46"/>
  <c r="J46" i="46"/>
  <c r="I46" i="46"/>
  <c r="H46" i="46"/>
  <c r="G46" i="46"/>
  <c r="F46" i="46"/>
  <c r="E46" i="46"/>
  <c r="D46" i="46"/>
  <c r="P46" i="46" s="1"/>
  <c r="P45" i="46"/>
  <c r="P44" i="46"/>
  <c r="P43" i="46"/>
  <c r="O42" i="46"/>
  <c r="N42" i="46"/>
  <c r="M42" i="46"/>
  <c r="L42" i="46"/>
  <c r="K42" i="46"/>
  <c r="J42" i="46"/>
  <c r="I42" i="46"/>
  <c r="H42" i="46"/>
  <c r="G42" i="46"/>
  <c r="F42" i="46"/>
  <c r="E42" i="46"/>
  <c r="D42" i="46"/>
  <c r="P42" i="46" s="1"/>
  <c r="P41" i="46"/>
  <c r="P40" i="46"/>
  <c r="O39" i="46"/>
  <c r="N39" i="46"/>
  <c r="M39" i="46"/>
  <c r="L39" i="46"/>
  <c r="K39" i="46"/>
  <c r="J39" i="46"/>
  <c r="I39" i="46"/>
  <c r="H39" i="46"/>
  <c r="G39" i="46"/>
  <c r="F39" i="46"/>
  <c r="E39" i="46"/>
  <c r="D39" i="46"/>
  <c r="P39" i="46" s="1"/>
  <c r="P38" i="46"/>
  <c r="P37" i="46"/>
  <c r="P36" i="46"/>
  <c r="O35" i="46"/>
  <c r="N35" i="46"/>
  <c r="N34" i="46" s="1"/>
  <c r="N27" i="46" s="1"/>
  <c r="M35" i="46"/>
  <c r="L35" i="46"/>
  <c r="L34" i="46" s="1"/>
  <c r="L27" i="46" s="1"/>
  <c r="K35" i="46"/>
  <c r="J35" i="46"/>
  <c r="J34" i="46" s="1"/>
  <c r="J27" i="46" s="1"/>
  <c r="I35" i="46"/>
  <c r="H35" i="46"/>
  <c r="H34" i="46" s="1"/>
  <c r="H27" i="46" s="1"/>
  <c r="G35" i="46"/>
  <c r="F35" i="46"/>
  <c r="F34" i="46" s="1"/>
  <c r="F27" i="46" s="1"/>
  <c r="E35" i="46"/>
  <c r="D35" i="46"/>
  <c r="D34" i="46" s="1"/>
  <c r="O34" i="46"/>
  <c r="O27" i="46" s="1"/>
  <c r="M34" i="46"/>
  <c r="M27" i="46" s="1"/>
  <c r="K34" i="46"/>
  <c r="K27" i="46" s="1"/>
  <c r="I34" i="46"/>
  <c r="I27" i="46" s="1"/>
  <c r="G34" i="46"/>
  <c r="G27" i="46" s="1"/>
  <c r="E34" i="46"/>
  <c r="E27" i="46" s="1"/>
  <c r="P33" i="46"/>
  <c r="P32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P31" i="46" s="1"/>
  <c r="P30" i="46"/>
  <c r="P29" i="46"/>
  <c r="P28" i="46"/>
  <c r="P26" i="46"/>
  <c r="P25" i="46"/>
  <c r="P24" i="46"/>
  <c r="P23" i="46"/>
  <c r="P22" i="46"/>
  <c r="P21" i="46"/>
  <c r="O20" i="46"/>
  <c r="N20" i="46"/>
  <c r="M20" i="46"/>
  <c r="L20" i="46"/>
  <c r="K20" i="46"/>
  <c r="J20" i="46"/>
  <c r="I20" i="46"/>
  <c r="H20" i="46"/>
  <c r="G20" i="46"/>
  <c r="F20" i="46"/>
  <c r="E20" i="46"/>
  <c r="D20" i="46"/>
  <c r="P20" i="46" s="1"/>
  <c r="P124" i="45"/>
  <c r="P120" i="45"/>
  <c r="P119" i="45"/>
  <c r="P118" i="45"/>
  <c r="P117" i="45"/>
  <c r="P116" i="45"/>
  <c r="P115" i="45"/>
  <c r="P114" i="45"/>
  <c r="O113" i="45"/>
  <c r="N113" i="45"/>
  <c r="N112" i="45" s="1"/>
  <c r="M113" i="45"/>
  <c r="L113" i="45"/>
  <c r="L112" i="45" s="1"/>
  <c r="K113" i="45"/>
  <c r="J113" i="45"/>
  <c r="J112" i="45" s="1"/>
  <c r="I113" i="45"/>
  <c r="H113" i="45"/>
  <c r="H112" i="45" s="1"/>
  <c r="G113" i="45"/>
  <c r="F113" i="45"/>
  <c r="F112" i="45" s="1"/>
  <c r="E113" i="45"/>
  <c r="D113" i="45"/>
  <c r="D112" i="45" s="1"/>
  <c r="P112" i="45" s="1"/>
  <c r="O112" i="45"/>
  <c r="M112" i="45"/>
  <c r="K112" i="45"/>
  <c r="I112" i="45"/>
  <c r="G112" i="45"/>
  <c r="E112" i="45"/>
  <c r="P110" i="45"/>
  <c r="P109" i="45"/>
  <c r="O108" i="45"/>
  <c r="N108" i="45"/>
  <c r="M108" i="45"/>
  <c r="L108" i="45"/>
  <c r="K108" i="45"/>
  <c r="J108" i="45"/>
  <c r="I108" i="45"/>
  <c r="H108" i="45"/>
  <c r="G108" i="45"/>
  <c r="F108" i="45"/>
  <c r="E108" i="45"/>
  <c r="D108" i="45"/>
  <c r="P108" i="45" s="1"/>
  <c r="P107" i="45"/>
  <c r="P106" i="45"/>
  <c r="O105" i="45"/>
  <c r="N105" i="45"/>
  <c r="N104" i="45" s="1"/>
  <c r="M105" i="45"/>
  <c r="L105" i="45"/>
  <c r="L104" i="45" s="1"/>
  <c r="K105" i="45"/>
  <c r="J105" i="45"/>
  <c r="J104" i="45" s="1"/>
  <c r="I105" i="45"/>
  <c r="H105" i="45"/>
  <c r="H104" i="45" s="1"/>
  <c r="G105" i="45"/>
  <c r="F105" i="45"/>
  <c r="F104" i="45" s="1"/>
  <c r="E105" i="45"/>
  <c r="D105" i="45"/>
  <c r="D104" i="45" s="1"/>
  <c r="P104" i="45" s="1"/>
  <c r="O104" i="45"/>
  <c r="M104" i="45"/>
  <c r="K104" i="45"/>
  <c r="I104" i="45"/>
  <c r="G104" i="45"/>
  <c r="E104" i="45"/>
  <c r="P103" i="45"/>
  <c r="P102" i="45"/>
  <c r="P101" i="45"/>
  <c r="P100" i="45"/>
  <c r="P99" i="45"/>
  <c r="P98" i="45"/>
  <c r="P97" i="45"/>
  <c r="P96" i="45"/>
  <c r="P95" i="45"/>
  <c r="P94" i="45"/>
  <c r="O93" i="45"/>
  <c r="N93" i="45"/>
  <c r="M93" i="45"/>
  <c r="L93" i="45"/>
  <c r="K93" i="45"/>
  <c r="J93" i="45"/>
  <c r="I93" i="45"/>
  <c r="H93" i="45"/>
  <c r="G93" i="45"/>
  <c r="F93" i="45"/>
  <c r="E93" i="45"/>
  <c r="D93" i="45"/>
  <c r="P93" i="45" s="1"/>
  <c r="P92" i="45"/>
  <c r="P91" i="45"/>
  <c r="P90" i="45"/>
  <c r="O89" i="45"/>
  <c r="N89" i="45"/>
  <c r="M89" i="45"/>
  <c r="L89" i="45"/>
  <c r="K89" i="45"/>
  <c r="J89" i="45"/>
  <c r="I89" i="45"/>
  <c r="H89" i="45"/>
  <c r="G89" i="45"/>
  <c r="F89" i="45"/>
  <c r="E89" i="45"/>
  <c r="D89" i="45"/>
  <c r="P89" i="45" s="1"/>
  <c r="P88" i="45"/>
  <c r="P87" i="45"/>
  <c r="O86" i="45"/>
  <c r="N86" i="45"/>
  <c r="M86" i="45"/>
  <c r="L86" i="45"/>
  <c r="K86" i="45"/>
  <c r="J86" i="45"/>
  <c r="I86" i="45"/>
  <c r="H86" i="45"/>
  <c r="G86" i="45"/>
  <c r="F86" i="45"/>
  <c r="E86" i="45"/>
  <c r="D86" i="45"/>
  <c r="P86" i="45" s="1"/>
  <c r="P85" i="45"/>
  <c r="P84" i="45"/>
  <c r="P83" i="45"/>
  <c r="O82" i="45"/>
  <c r="N82" i="45"/>
  <c r="M82" i="45"/>
  <c r="L82" i="45"/>
  <c r="K82" i="45"/>
  <c r="J82" i="45"/>
  <c r="I82" i="45"/>
  <c r="H82" i="45"/>
  <c r="G82" i="45"/>
  <c r="F82" i="45"/>
  <c r="E82" i="45"/>
  <c r="D82" i="45"/>
  <c r="P81" i="45"/>
  <c r="P80" i="45"/>
  <c r="O79" i="45"/>
  <c r="N79" i="45"/>
  <c r="M79" i="45"/>
  <c r="L79" i="45"/>
  <c r="K79" i="45"/>
  <c r="J79" i="45"/>
  <c r="I79" i="45"/>
  <c r="H79" i="45"/>
  <c r="G79" i="45"/>
  <c r="F79" i="45"/>
  <c r="E79" i="45"/>
  <c r="D79" i="45"/>
  <c r="P79" i="45" s="1"/>
  <c r="P78" i="45"/>
  <c r="P77" i="45"/>
  <c r="P76" i="45"/>
  <c r="O75" i="45"/>
  <c r="N75" i="45"/>
  <c r="M75" i="45"/>
  <c r="L75" i="45"/>
  <c r="K75" i="45"/>
  <c r="J75" i="45"/>
  <c r="I75" i="45"/>
  <c r="H75" i="45"/>
  <c r="G75" i="45"/>
  <c r="F75" i="45"/>
  <c r="E75" i="45"/>
  <c r="D75" i="45"/>
  <c r="P75" i="45" s="1"/>
  <c r="P74" i="45"/>
  <c r="P73" i="45"/>
  <c r="O72" i="45"/>
  <c r="N72" i="45"/>
  <c r="M72" i="45"/>
  <c r="L72" i="45"/>
  <c r="K72" i="45"/>
  <c r="J72" i="45"/>
  <c r="I72" i="45"/>
  <c r="H72" i="45"/>
  <c r="G72" i="45"/>
  <c r="F72" i="45"/>
  <c r="E72" i="45"/>
  <c r="D72" i="45"/>
  <c r="P72" i="45" s="1"/>
  <c r="P71" i="45"/>
  <c r="P70" i="45"/>
  <c r="P69" i="45"/>
  <c r="O68" i="45"/>
  <c r="N68" i="45"/>
  <c r="M68" i="45"/>
  <c r="L68" i="45"/>
  <c r="K68" i="45"/>
  <c r="J68" i="45"/>
  <c r="I68" i="45"/>
  <c r="H68" i="45"/>
  <c r="G68" i="45"/>
  <c r="F68" i="45"/>
  <c r="E68" i="45"/>
  <c r="D68" i="45"/>
  <c r="P67" i="45"/>
  <c r="P66" i="45"/>
  <c r="P65" i="45"/>
  <c r="P64" i="45"/>
  <c r="P63" i="45"/>
  <c r="P62" i="45"/>
  <c r="O61" i="45"/>
  <c r="N61" i="45"/>
  <c r="M61" i="45"/>
  <c r="L61" i="45"/>
  <c r="K61" i="45"/>
  <c r="J61" i="45"/>
  <c r="I61" i="45"/>
  <c r="H61" i="45"/>
  <c r="G61" i="45"/>
  <c r="F61" i="45"/>
  <c r="E61" i="45"/>
  <c r="D61" i="45"/>
  <c r="P61" i="45" s="1"/>
  <c r="P60" i="45"/>
  <c r="P59" i="45"/>
  <c r="P58" i="45"/>
  <c r="O57" i="45"/>
  <c r="O111" i="45" s="1"/>
  <c r="N57" i="45"/>
  <c r="N111" i="45" s="1"/>
  <c r="M57" i="45"/>
  <c r="M111" i="45" s="1"/>
  <c r="L57" i="45"/>
  <c r="L111" i="45" s="1"/>
  <c r="K57" i="45"/>
  <c r="K111" i="45" s="1"/>
  <c r="J57" i="45"/>
  <c r="J111" i="45" s="1"/>
  <c r="I57" i="45"/>
  <c r="I111" i="45" s="1"/>
  <c r="H57" i="45"/>
  <c r="H111" i="45" s="1"/>
  <c r="G57" i="45"/>
  <c r="G111" i="45" s="1"/>
  <c r="F57" i="45"/>
  <c r="F111" i="45" s="1"/>
  <c r="E57" i="45"/>
  <c r="E111" i="45" s="1"/>
  <c r="D57" i="45"/>
  <c r="D111" i="45" s="1"/>
  <c r="P111" i="45" s="1"/>
  <c r="P55" i="45"/>
  <c r="P54" i="45"/>
  <c r="O53" i="45"/>
  <c r="N53" i="45"/>
  <c r="M53" i="45"/>
  <c r="L53" i="45"/>
  <c r="K53" i="45"/>
  <c r="J53" i="45"/>
  <c r="I53" i="45"/>
  <c r="H53" i="45"/>
  <c r="G53" i="45"/>
  <c r="F53" i="45"/>
  <c r="E53" i="45"/>
  <c r="D53" i="45"/>
  <c r="P53" i="45" s="1"/>
  <c r="P52" i="45"/>
  <c r="P51" i="45"/>
  <c r="P50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P48" i="45"/>
  <c r="P47" i="45"/>
  <c r="O46" i="45"/>
  <c r="N46" i="45"/>
  <c r="M46" i="45"/>
  <c r="L46" i="45"/>
  <c r="K46" i="45"/>
  <c r="J46" i="45"/>
  <c r="I46" i="45"/>
  <c r="H46" i="45"/>
  <c r="G46" i="45"/>
  <c r="F46" i="45"/>
  <c r="E46" i="45"/>
  <c r="D46" i="45"/>
  <c r="P46" i="45" s="1"/>
  <c r="P45" i="45"/>
  <c r="P44" i="45"/>
  <c r="P43" i="45"/>
  <c r="O42" i="45"/>
  <c r="N42" i="45"/>
  <c r="N34" i="45" s="1"/>
  <c r="N27" i="45" s="1"/>
  <c r="M42" i="45"/>
  <c r="L42" i="45"/>
  <c r="K42" i="45"/>
  <c r="J42" i="45"/>
  <c r="J34" i="45" s="1"/>
  <c r="J27" i="45" s="1"/>
  <c r="I42" i="45"/>
  <c r="H42" i="45"/>
  <c r="G42" i="45"/>
  <c r="F42" i="45"/>
  <c r="F34" i="45" s="1"/>
  <c r="F27" i="45" s="1"/>
  <c r="E42" i="45"/>
  <c r="D42" i="45"/>
  <c r="P42" i="45" s="1"/>
  <c r="P41" i="45"/>
  <c r="P40" i="45"/>
  <c r="O39" i="45"/>
  <c r="N39" i="45"/>
  <c r="M39" i="45"/>
  <c r="L39" i="45"/>
  <c r="K39" i="45"/>
  <c r="J39" i="45"/>
  <c r="I39" i="45"/>
  <c r="H39" i="45"/>
  <c r="G39" i="45"/>
  <c r="F39" i="45"/>
  <c r="E39" i="45"/>
  <c r="D39" i="45"/>
  <c r="P39" i="45" s="1"/>
  <c r="P38" i="45"/>
  <c r="P37" i="45"/>
  <c r="P36" i="45"/>
  <c r="O35" i="45"/>
  <c r="O34" i="45" s="1"/>
  <c r="N35" i="45"/>
  <c r="M35" i="45"/>
  <c r="M34" i="45" s="1"/>
  <c r="M27" i="45" s="1"/>
  <c r="L35" i="45"/>
  <c r="K35" i="45"/>
  <c r="K34" i="45" s="1"/>
  <c r="J35" i="45"/>
  <c r="I35" i="45"/>
  <c r="I34" i="45" s="1"/>
  <c r="I27" i="45" s="1"/>
  <c r="H35" i="45"/>
  <c r="G35" i="45"/>
  <c r="G34" i="45" s="1"/>
  <c r="F35" i="45"/>
  <c r="E35" i="45"/>
  <c r="E34" i="45" s="1"/>
  <c r="E27" i="45" s="1"/>
  <c r="D35" i="45"/>
  <c r="L34" i="45"/>
  <c r="L27" i="45" s="1"/>
  <c r="H34" i="45"/>
  <c r="H27" i="45" s="1"/>
  <c r="D34" i="45"/>
  <c r="D27" i="45" s="1"/>
  <c r="P33" i="45"/>
  <c r="P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P31" i="45" s="1"/>
  <c r="P30" i="45"/>
  <c r="P29" i="45"/>
  <c r="P28" i="45"/>
  <c r="O27" i="45"/>
  <c r="K27" i="45"/>
  <c r="G27" i="45"/>
  <c r="P26" i="45"/>
  <c r="P25" i="45"/>
  <c r="P24" i="45"/>
  <c r="P23" i="45"/>
  <c r="P22" i="45"/>
  <c r="P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P20" i="45" s="1"/>
  <c r="P124" i="44"/>
  <c r="P120" i="44"/>
  <c r="P119" i="44"/>
  <c r="P118" i="44"/>
  <c r="P117" i="44"/>
  <c r="P116" i="44"/>
  <c r="P115" i="44"/>
  <c r="P114" i="44"/>
  <c r="O113" i="44"/>
  <c r="O112" i="44" s="1"/>
  <c r="N113" i="44"/>
  <c r="M113" i="44"/>
  <c r="M112" i="44" s="1"/>
  <c r="L113" i="44"/>
  <c r="K113" i="44"/>
  <c r="K112" i="44" s="1"/>
  <c r="J113" i="44"/>
  <c r="I113" i="44"/>
  <c r="I112" i="44" s="1"/>
  <c r="H113" i="44"/>
  <c r="G113" i="44"/>
  <c r="G112" i="44" s="1"/>
  <c r="F113" i="44"/>
  <c r="E113" i="44"/>
  <c r="E112" i="44" s="1"/>
  <c r="D113" i="44"/>
  <c r="P113" i="44" s="1"/>
  <c r="N112" i="44"/>
  <c r="L112" i="44"/>
  <c r="J112" i="44"/>
  <c r="H112" i="44"/>
  <c r="F112" i="44"/>
  <c r="D112" i="44"/>
  <c r="P112" i="44" s="1"/>
  <c r="P110" i="44"/>
  <c r="P109" i="44"/>
  <c r="O108" i="44"/>
  <c r="N108" i="44"/>
  <c r="M108" i="44"/>
  <c r="L108" i="44"/>
  <c r="L104" i="44" s="1"/>
  <c r="K108" i="44"/>
  <c r="J108" i="44"/>
  <c r="I108" i="44"/>
  <c r="H108" i="44"/>
  <c r="H104" i="44" s="1"/>
  <c r="G108" i="44"/>
  <c r="F108" i="44"/>
  <c r="E108" i="44"/>
  <c r="D108" i="44"/>
  <c r="D104" i="44" s="1"/>
  <c r="P104" i="44" s="1"/>
  <c r="P107" i="44"/>
  <c r="P106" i="44"/>
  <c r="O105" i="44"/>
  <c r="O104" i="44" s="1"/>
  <c r="N105" i="44"/>
  <c r="M105" i="44"/>
  <c r="M104" i="44" s="1"/>
  <c r="L105" i="44"/>
  <c r="K105" i="44"/>
  <c r="K104" i="44" s="1"/>
  <c r="J105" i="44"/>
  <c r="I105" i="44"/>
  <c r="I104" i="44" s="1"/>
  <c r="H105" i="44"/>
  <c r="G105" i="44"/>
  <c r="G104" i="44" s="1"/>
  <c r="F105" i="44"/>
  <c r="E105" i="44"/>
  <c r="E104" i="44" s="1"/>
  <c r="D105" i="44"/>
  <c r="P105" i="44" s="1"/>
  <c r="N104" i="44"/>
  <c r="J104" i="44"/>
  <c r="F104" i="44"/>
  <c r="P103" i="44"/>
  <c r="P102" i="44"/>
  <c r="P101" i="44"/>
  <c r="P100" i="44"/>
  <c r="P99" i="44"/>
  <c r="P98" i="44"/>
  <c r="P97" i="44"/>
  <c r="P96" i="44"/>
  <c r="P95" i="44"/>
  <c r="P94" i="44"/>
  <c r="O93" i="44"/>
  <c r="O89" i="44" s="1"/>
  <c r="N93" i="44"/>
  <c r="M93" i="44"/>
  <c r="M89" i="44" s="1"/>
  <c r="L93" i="44"/>
  <c r="K93" i="44"/>
  <c r="K89" i="44" s="1"/>
  <c r="J93" i="44"/>
  <c r="I93" i="44"/>
  <c r="I89" i="44" s="1"/>
  <c r="H93" i="44"/>
  <c r="G93" i="44"/>
  <c r="G89" i="44" s="1"/>
  <c r="F93" i="44"/>
  <c r="E93" i="44"/>
  <c r="E89" i="44" s="1"/>
  <c r="D93" i="44"/>
  <c r="P92" i="44"/>
  <c r="P91" i="44"/>
  <c r="P90" i="44"/>
  <c r="N89" i="44"/>
  <c r="L89" i="44"/>
  <c r="J89" i="44"/>
  <c r="H89" i="44"/>
  <c r="F89" i="44"/>
  <c r="D89" i="44"/>
  <c r="P88" i="44"/>
  <c r="P87" i="44"/>
  <c r="O86" i="44"/>
  <c r="N86" i="44"/>
  <c r="M86" i="44"/>
  <c r="L86" i="44"/>
  <c r="K86" i="44"/>
  <c r="J86" i="44"/>
  <c r="I86" i="44"/>
  <c r="H86" i="44"/>
  <c r="G86" i="44"/>
  <c r="F86" i="44"/>
  <c r="E86" i="44"/>
  <c r="D86" i="44"/>
  <c r="P86" i="44" s="1"/>
  <c r="P85" i="44"/>
  <c r="P84" i="44"/>
  <c r="P83" i="44"/>
  <c r="O82" i="44"/>
  <c r="N82" i="44"/>
  <c r="M82" i="44"/>
  <c r="L82" i="44"/>
  <c r="K82" i="44"/>
  <c r="J82" i="44"/>
  <c r="I82" i="44"/>
  <c r="H82" i="44"/>
  <c r="G82" i="44"/>
  <c r="F82" i="44"/>
  <c r="E82" i="44"/>
  <c r="D82" i="44"/>
  <c r="P82" i="44" s="1"/>
  <c r="P81" i="44"/>
  <c r="P80" i="44"/>
  <c r="O79" i="44"/>
  <c r="O75" i="44" s="1"/>
  <c r="N79" i="44"/>
  <c r="M79" i="44"/>
  <c r="M75" i="44" s="1"/>
  <c r="L79" i="44"/>
  <c r="K79" i="44"/>
  <c r="K75" i="44" s="1"/>
  <c r="J79" i="44"/>
  <c r="I79" i="44"/>
  <c r="I75" i="44" s="1"/>
  <c r="H79" i="44"/>
  <c r="G79" i="44"/>
  <c r="G75" i="44" s="1"/>
  <c r="F79" i="44"/>
  <c r="E79" i="44"/>
  <c r="E75" i="44" s="1"/>
  <c r="D79" i="44"/>
  <c r="P78" i="44"/>
  <c r="P77" i="44"/>
  <c r="P76" i="44"/>
  <c r="N75" i="44"/>
  <c r="L75" i="44"/>
  <c r="J75" i="44"/>
  <c r="H75" i="44"/>
  <c r="F75" i="44"/>
  <c r="D75" i="44"/>
  <c r="P74" i="44"/>
  <c r="P73" i="44"/>
  <c r="O72" i="44"/>
  <c r="N72" i="44"/>
  <c r="M72" i="44"/>
  <c r="L72" i="44"/>
  <c r="K72" i="44"/>
  <c r="J72" i="44"/>
  <c r="I72" i="44"/>
  <c r="H72" i="44"/>
  <c r="G72" i="44"/>
  <c r="F72" i="44"/>
  <c r="E72" i="44"/>
  <c r="D72" i="44"/>
  <c r="P72" i="44" s="1"/>
  <c r="P71" i="44"/>
  <c r="P70" i="44"/>
  <c r="P69" i="44"/>
  <c r="O68" i="44"/>
  <c r="N68" i="44"/>
  <c r="M68" i="44"/>
  <c r="L68" i="44"/>
  <c r="K68" i="44"/>
  <c r="J68" i="44"/>
  <c r="I68" i="44"/>
  <c r="H68" i="44"/>
  <c r="G68" i="44"/>
  <c r="F68" i="44"/>
  <c r="E68" i="44"/>
  <c r="D68" i="44"/>
  <c r="P68" i="44" s="1"/>
  <c r="P67" i="44"/>
  <c r="P66" i="44"/>
  <c r="P65" i="44"/>
  <c r="P64" i="44"/>
  <c r="P63" i="44"/>
  <c r="P62" i="44"/>
  <c r="O61" i="44"/>
  <c r="O57" i="44" s="1"/>
  <c r="O111" i="44" s="1"/>
  <c r="N61" i="44"/>
  <c r="M61" i="44"/>
  <c r="M57" i="44" s="1"/>
  <c r="M111" i="44" s="1"/>
  <c r="L61" i="44"/>
  <c r="K61" i="44"/>
  <c r="K57" i="44" s="1"/>
  <c r="K111" i="44" s="1"/>
  <c r="J61" i="44"/>
  <c r="I61" i="44"/>
  <c r="I57" i="44" s="1"/>
  <c r="I111" i="44" s="1"/>
  <c r="H61" i="44"/>
  <c r="G61" i="44"/>
  <c r="G57" i="44" s="1"/>
  <c r="G111" i="44" s="1"/>
  <c r="F61" i="44"/>
  <c r="E61" i="44"/>
  <c r="E57" i="44" s="1"/>
  <c r="E111" i="44" s="1"/>
  <c r="D61" i="44"/>
  <c r="P60" i="44"/>
  <c r="P59" i="44"/>
  <c r="P58" i="44"/>
  <c r="N57" i="44"/>
  <c r="N111" i="44" s="1"/>
  <c r="L57" i="44"/>
  <c r="L111" i="44" s="1"/>
  <c r="J57" i="44"/>
  <c r="J111" i="44" s="1"/>
  <c r="H57" i="44"/>
  <c r="H111" i="44" s="1"/>
  <c r="F57" i="44"/>
  <c r="F111" i="44" s="1"/>
  <c r="D57" i="44"/>
  <c r="D111" i="44" s="1"/>
  <c r="P55" i="44"/>
  <c r="P54" i="44"/>
  <c r="O53" i="44"/>
  <c r="N53" i="44"/>
  <c r="M53" i="44"/>
  <c r="L53" i="44"/>
  <c r="K53" i="44"/>
  <c r="J53" i="44"/>
  <c r="I53" i="44"/>
  <c r="H53" i="44"/>
  <c r="G53" i="44"/>
  <c r="F53" i="44"/>
  <c r="E53" i="44"/>
  <c r="D53" i="44"/>
  <c r="P53" i="44" s="1"/>
  <c r="P52" i="44"/>
  <c r="P51" i="44"/>
  <c r="P50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P49" i="44" s="1"/>
  <c r="P48" i="44"/>
  <c r="P47" i="44"/>
  <c r="O46" i="44"/>
  <c r="O42" i="44" s="1"/>
  <c r="O34" i="44" s="1"/>
  <c r="O27" i="44" s="1"/>
  <c r="N46" i="44"/>
  <c r="M46" i="44"/>
  <c r="M42" i="44" s="1"/>
  <c r="M34" i="44" s="1"/>
  <c r="M27" i="44" s="1"/>
  <c r="L46" i="44"/>
  <c r="K46" i="44"/>
  <c r="K42" i="44" s="1"/>
  <c r="K34" i="44" s="1"/>
  <c r="K27" i="44" s="1"/>
  <c r="J46" i="44"/>
  <c r="I46" i="44"/>
  <c r="I42" i="44" s="1"/>
  <c r="I34" i="44" s="1"/>
  <c r="I27" i="44" s="1"/>
  <c r="H46" i="44"/>
  <c r="G46" i="44"/>
  <c r="G42" i="44" s="1"/>
  <c r="G34" i="44" s="1"/>
  <c r="G27" i="44" s="1"/>
  <c r="F46" i="44"/>
  <c r="E46" i="44"/>
  <c r="E42" i="44" s="1"/>
  <c r="E34" i="44" s="1"/>
  <c r="E27" i="44" s="1"/>
  <c r="D46" i="44"/>
  <c r="P45" i="44"/>
  <c r="P44" i="44"/>
  <c r="P43" i="44"/>
  <c r="N42" i="44"/>
  <c r="L42" i="44"/>
  <c r="J42" i="44"/>
  <c r="H42" i="44"/>
  <c r="F42" i="44"/>
  <c r="D42" i="44"/>
  <c r="P41" i="44"/>
  <c r="P40" i="44"/>
  <c r="O39" i="44"/>
  <c r="N39" i="44"/>
  <c r="M39" i="44"/>
  <c r="L39" i="44"/>
  <c r="K39" i="44"/>
  <c r="J39" i="44"/>
  <c r="I39" i="44"/>
  <c r="H39" i="44"/>
  <c r="G39" i="44"/>
  <c r="F39" i="44"/>
  <c r="E39" i="44"/>
  <c r="D39" i="44"/>
  <c r="P39" i="44" s="1"/>
  <c r="P38" i="44"/>
  <c r="P37" i="44"/>
  <c r="P36" i="44"/>
  <c r="O35" i="44"/>
  <c r="N35" i="44"/>
  <c r="N34" i="44" s="1"/>
  <c r="M35" i="44"/>
  <c r="L35" i="44"/>
  <c r="L34" i="44" s="1"/>
  <c r="K35" i="44"/>
  <c r="J35" i="44"/>
  <c r="J34" i="44" s="1"/>
  <c r="I35" i="44"/>
  <c r="H35" i="44"/>
  <c r="H34" i="44" s="1"/>
  <c r="G35" i="44"/>
  <c r="F35" i="44"/>
  <c r="F34" i="44" s="1"/>
  <c r="E35" i="44"/>
  <c r="D35" i="44"/>
  <c r="D34" i="44" s="1"/>
  <c r="P33" i="44"/>
  <c r="P32" i="44"/>
  <c r="O31" i="44"/>
  <c r="N31" i="44"/>
  <c r="N27" i="44" s="1"/>
  <c r="M31" i="44"/>
  <c r="L31" i="44"/>
  <c r="K31" i="44"/>
  <c r="J31" i="44"/>
  <c r="J27" i="44" s="1"/>
  <c r="I31" i="44"/>
  <c r="H31" i="44"/>
  <c r="G31" i="44"/>
  <c r="F31" i="44"/>
  <c r="F27" i="44" s="1"/>
  <c r="E31" i="44"/>
  <c r="D31" i="44"/>
  <c r="P31" i="44" s="1"/>
  <c r="P30" i="44"/>
  <c r="P29" i="44"/>
  <c r="P28" i="44"/>
  <c r="L27" i="44"/>
  <c r="H27" i="44"/>
  <c r="D27" i="44"/>
  <c r="P26" i="44"/>
  <c r="P25" i="44"/>
  <c r="P24" i="44"/>
  <c r="P23" i="44"/>
  <c r="P22" i="44"/>
  <c r="P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P20" i="44" s="1"/>
  <c r="P124" i="43"/>
  <c r="P120" i="43"/>
  <c r="P119" i="43"/>
  <c r="P118" i="43"/>
  <c r="P117" i="43"/>
  <c r="P116" i="43"/>
  <c r="P115" i="43"/>
  <c r="P114" i="43"/>
  <c r="O113" i="43"/>
  <c r="N113" i="43"/>
  <c r="N112" i="43" s="1"/>
  <c r="M113" i="43"/>
  <c r="L113" i="43"/>
  <c r="L112" i="43" s="1"/>
  <c r="K113" i="43"/>
  <c r="J113" i="43"/>
  <c r="J112" i="43" s="1"/>
  <c r="I113" i="43"/>
  <c r="H113" i="43"/>
  <c r="H112" i="43" s="1"/>
  <c r="G113" i="43"/>
  <c r="F113" i="43"/>
  <c r="F112" i="43" s="1"/>
  <c r="E113" i="43"/>
  <c r="D113" i="43"/>
  <c r="D112" i="43" s="1"/>
  <c r="O112" i="43"/>
  <c r="M112" i="43"/>
  <c r="K112" i="43"/>
  <c r="I112" i="43"/>
  <c r="G112" i="43"/>
  <c r="E112" i="43"/>
  <c r="P110" i="43"/>
  <c r="P109" i="43"/>
  <c r="O108" i="43"/>
  <c r="N108" i="43"/>
  <c r="M108" i="43"/>
  <c r="L108" i="43"/>
  <c r="K108" i="43"/>
  <c r="J108" i="43"/>
  <c r="I108" i="43"/>
  <c r="H108" i="43"/>
  <c r="G108" i="43"/>
  <c r="F108" i="43"/>
  <c r="E108" i="43"/>
  <c r="D108" i="43"/>
  <c r="P108" i="43" s="1"/>
  <c r="P107" i="43"/>
  <c r="P106" i="43"/>
  <c r="O105" i="43"/>
  <c r="N105" i="43"/>
  <c r="N104" i="43" s="1"/>
  <c r="M105" i="43"/>
  <c r="L105" i="43"/>
  <c r="L104" i="43" s="1"/>
  <c r="K105" i="43"/>
  <c r="J105" i="43"/>
  <c r="J104" i="43" s="1"/>
  <c r="I105" i="43"/>
  <c r="H105" i="43"/>
  <c r="H104" i="43" s="1"/>
  <c r="G105" i="43"/>
  <c r="F105" i="43"/>
  <c r="F104" i="43" s="1"/>
  <c r="E105" i="43"/>
  <c r="D105" i="43"/>
  <c r="D104" i="43" s="1"/>
  <c r="O104" i="43"/>
  <c r="M104" i="43"/>
  <c r="K104" i="43"/>
  <c r="I104" i="43"/>
  <c r="G104" i="43"/>
  <c r="E104" i="43"/>
  <c r="P103" i="43"/>
  <c r="P102" i="43"/>
  <c r="P101" i="43"/>
  <c r="P100" i="43"/>
  <c r="P99" i="43"/>
  <c r="P98" i="43"/>
  <c r="P97" i="43"/>
  <c r="P96" i="43"/>
  <c r="P95" i="43"/>
  <c r="P94" i="43"/>
  <c r="O93" i="43"/>
  <c r="N93" i="43"/>
  <c r="M93" i="43"/>
  <c r="L93" i="43"/>
  <c r="K93" i="43"/>
  <c r="J93" i="43"/>
  <c r="I93" i="43"/>
  <c r="H93" i="43"/>
  <c r="G93" i="43"/>
  <c r="F93" i="43"/>
  <c r="E93" i="43"/>
  <c r="D93" i="43"/>
  <c r="P93" i="43" s="1"/>
  <c r="P92" i="43"/>
  <c r="P91" i="43"/>
  <c r="P90" i="43"/>
  <c r="O89" i="43"/>
  <c r="N89" i="43"/>
  <c r="M89" i="43"/>
  <c r="L89" i="43"/>
  <c r="K89" i="43"/>
  <c r="J89" i="43"/>
  <c r="I89" i="43"/>
  <c r="H89" i="43"/>
  <c r="G89" i="43"/>
  <c r="F89" i="43"/>
  <c r="E89" i="43"/>
  <c r="D89" i="43"/>
  <c r="P89" i="43" s="1"/>
  <c r="P88" i="43"/>
  <c r="P87" i="43"/>
  <c r="O86" i="43"/>
  <c r="N86" i="43"/>
  <c r="M86" i="43"/>
  <c r="L86" i="43"/>
  <c r="K86" i="43"/>
  <c r="J86" i="43"/>
  <c r="I86" i="43"/>
  <c r="H86" i="43"/>
  <c r="G86" i="43"/>
  <c r="F86" i="43"/>
  <c r="E86" i="43"/>
  <c r="D86" i="43"/>
  <c r="P86" i="43" s="1"/>
  <c r="P85" i="43"/>
  <c r="P84" i="43"/>
  <c r="P83" i="43"/>
  <c r="O82" i="43"/>
  <c r="N82" i="43"/>
  <c r="M82" i="43"/>
  <c r="L82" i="43"/>
  <c r="K82" i="43"/>
  <c r="J82" i="43"/>
  <c r="I82" i="43"/>
  <c r="H82" i="43"/>
  <c r="G82" i="43"/>
  <c r="F82" i="43"/>
  <c r="E82" i="43"/>
  <c r="D82" i="43"/>
  <c r="P81" i="43"/>
  <c r="P80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P79" i="43" s="1"/>
  <c r="P78" i="43"/>
  <c r="P77" i="43"/>
  <c r="P76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P75" i="43" s="1"/>
  <c r="P74" i="43"/>
  <c r="P73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P72" i="43" s="1"/>
  <c r="P71" i="43"/>
  <c r="P70" i="43"/>
  <c r="P69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P67" i="43"/>
  <c r="P66" i="43"/>
  <c r="P65" i="43"/>
  <c r="P64" i="43"/>
  <c r="P63" i="43"/>
  <c r="P62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P61" i="43" s="1"/>
  <c r="P60" i="43"/>
  <c r="P59" i="43"/>
  <c r="P58" i="43"/>
  <c r="O57" i="43"/>
  <c r="O111" i="43" s="1"/>
  <c r="N57" i="43"/>
  <c r="N111" i="43" s="1"/>
  <c r="M57" i="43"/>
  <c r="M111" i="43" s="1"/>
  <c r="L57" i="43"/>
  <c r="L111" i="43" s="1"/>
  <c r="K57" i="43"/>
  <c r="K111" i="43" s="1"/>
  <c r="J57" i="43"/>
  <c r="J111" i="43" s="1"/>
  <c r="I57" i="43"/>
  <c r="I111" i="43" s="1"/>
  <c r="H57" i="43"/>
  <c r="H111" i="43" s="1"/>
  <c r="G57" i="43"/>
  <c r="G111" i="43" s="1"/>
  <c r="F57" i="43"/>
  <c r="F111" i="43" s="1"/>
  <c r="E57" i="43"/>
  <c r="E111" i="43" s="1"/>
  <c r="D57" i="43"/>
  <c r="D111" i="43" s="1"/>
  <c r="P111" i="43" s="1"/>
  <c r="P55" i="43"/>
  <c r="P54" i="43"/>
  <c r="O53" i="43"/>
  <c r="N53" i="43"/>
  <c r="M53" i="43"/>
  <c r="L53" i="43"/>
  <c r="K53" i="43"/>
  <c r="J53" i="43"/>
  <c r="I53" i="43"/>
  <c r="H53" i="43"/>
  <c r="G53" i="43"/>
  <c r="F53" i="43"/>
  <c r="E53" i="43"/>
  <c r="D53" i="43"/>
  <c r="P53" i="43" s="1"/>
  <c r="P52" i="43"/>
  <c r="P51" i="43"/>
  <c r="P50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P48" i="43"/>
  <c r="P47" i="43"/>
  <c r="O46" i="43"/>
  <c r="N46" i="43"/>
  <c r="M46" i="43"/>
  <c r="L46" i="43"/>
  <c r="K46" i="43"/>
  <c r="J46" i="43"/>
  <c r="I46" i="43"/>
  <c r="H46" i="43"/>
  <c r="G46" i="43"/>
  <c r="F46" i="43"/>
  <c r="E46" i="43"/>
  <c r="D46" i="43"/>
  <c r="P46" i="43" s="1"/>
  <c r="P45" i="43"/>
  <c r="P44" i="43"/>
  <c r="P43" i="43"/>
  <c r="O42" i="43"/>
  <c r="N42" i="43"/>
  <c r="N34" i="43" s="1"/>
  <c r="N27" i="43" s="1"/>
  <c r="M42" i="43"/>
  <c r="L42" i="43"/>
  <c r="K42" i="43"/>
  <c r="J42" i="43"/>
  <c r="J34" i="43" s="1"/>
  <c r="J27" i="43" s="1"/>
  <c r="I42" i="43"/>
  <c r="H42" i="43"/>
  <c r="G42" i="43"/>
  <c r="F42" i="43"/>
  <c r="F34" i="43" s="1"/>
  <c r="F27" i="43" s="1"/>
  <c r="E42" i="43"/>
  <c r="D42" i="43"/>
  <c r="P42" i="43" s="1"/>
  <c r="P41" i="43"/>
  <c r="P40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P39" i="43" s="1"/>
  <c r="P38" i="43"/>
  <c r="P37" i="43"/>
  <c r="P36" i="43"/>
  <c r="O35" i="43"/>
  <c r="O34" i="43" s="1"/>
  <c r="N35" i="43"/>
  <c r="M35" i="43"/>
  <c r="M34" i="43" s="1"/>
  <c r="M27" i="43" s="1"/>
  <c r="L35" i="43"/>
  <c r="K35" i="43"/>
  <c r="K34" i="43" s="1"/>
  <c r="J35" i="43"/>
  <c r="I35" i="43"/>
  <c r="I34" i="43" s="1"/>
  <c r="I27" i="43" s="1"/>
  <c r="H35" i="43"/>
  <c r="G35" i="43"/>
  <c r="G34" i="43" s="1"/>
  <c r="F35" i="43"/>
  <c r="E35" i="43"/>
  <c r="E34" i="43" s="1"/>
  <c r="E27" i="43" s="1"/>
  <c r="D35" i="43"/>
  <c r="L34" i="43"/>
  <c r="L27" i="43" s="1"/>
  <c r="H34" i="43"/>
  <c r="H27" i="43" s="1"/>
  <c r="D34" i="43"/>
  <c r="D27" i="43" s="1"/>
  <c r="P33" i="43"/>
  <c r="P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P31" i="43" s="1"/>
  <c r="P30" i="43"/>
  <c r="P29" i="43"/>
  <c r="P28" i="43"/>
  <c r="O27" i="43"/>
  <c r="K27" i="43"/>
  <c r="G27" i="43"/>
  <c r="P26" i="43"/>
  <c r="P25" i="43"/>
  <c r="P24" i="43"/>
  <c r="P23" i="43"/>
  <c r="P22" i="43"/>
  <c r="P21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P20" i="43" s="1"/>
  <c r="P124" i="42"/>
  <c r="P120" i="42"/>
  <c r="P119" i="42"/>
  <c r="P118" i="42"/>
  <c r="P117" i="42"/>
  <c r="P116" i="42"/>
  <c r="P115" i="42"/>
  <c r="P114" i="42"/>
  <c r="O113" i="42"/>
  <c r="O112" i="42" s="1"/>
  <c r="N113" i="42"/>
  <c r="M113" i="42"/>
  <c r="M112" i="42" s="1"/>
  <c r="L113" i="42"/>
  <c r="K113" i="42"/>
  <c r="K112" i="42" s="1"/>
  <c r="J113" i="42"/>
  <c r="I113" i="42"/>
  <c r="I112" i="42" s="1"/>
  <c r="H113" i="42"/>
  <c r="G113" i="42"/>
  <c r="G112" i="42" s="1"/>
  <c r="F113" i="42"/>
  <c r="E113" i="42"/>
  <c r="E112" i="42" s="1"/>
  <c r="D113" i="42"/>
  <c r="P113" i="42" s="1"/>
  <c r="N112" i="42"/>
  <c r="L112" i="42"/>
  <c r="J112" i="42"/>
  <c r="H112" i="42"/>
  <c r="F112" i="42"/>
  <c r="D112" i="42"/>
  <c r="P112" i="42" s="1"/>
  <c r="P110" i="42"/>
  <c r="D110" i="42"/>
  <c r="P109" i="42"/>
  <c r="O108" i="42"/>
  <c r="N108" i="42"/>
  <c r="M108" i="42"/>
  <c r="L108" i="42"/>
  <c r="K108" i="42"/>
  <c r="J108" i="42"/>
  <c r="I108" i="42"/>
  <c r="H108" i="42"/>
  <c r="G108" i="42"/>
  <c r="F108" i="42"/>
  <c r="E108" i="42"/>
  <c r="D108" i="42"/>
  <c r="P108" i="42" s="1"/>
  <c r="P107" i="42"/>
  <c r="P106" i="42"/>
  <c r="O105" i="42"/>
  <c r="N105" i="42"/>
  <c r="N104" i="42" s="1"/>
  <c r="M105" i="42"/>
  <c r="L105" i="42"/>
  <c r="L104" i="42" s="1"/>
  <c r="K105" i="42"/>
  <c r="J105" i="42"/>
  <c r="J104" i="42" s="1"/>
  <c r="I105" i="42"/>
  <c r="H105" i="42"/>
  <c r="G105" i="42"/>
  <c r="F105" i="42"/>
  <c r="E105" i="42"/>
  <c r="D105" i="42"/>
  <c r="P105" i="42" s="1"/>
  <c r="O104" i="42"/>
  <c r="M104" i="42"/>
  <c r="K104" i="42"/>
  <c r="I104" i="42"/>
  <c r="H104" i="42"/>
  <c r="G104" i="42"/>
  <c r="F104" i="42"/>
  <c r="E104" i="42"/>
  <c r="D104" i="42"/>
  <c r="P104" i="42" s="1"/>
  <c r="P103" i="42"/>
  <c r="P102" i="42"/>
  <c r="P101" i="42"/>
  <c r="P100" i="42"/>
  <c r="P99" i="42"/>
  <c r="P98" i="42"/>
  <c r="P97" i="42"/>
  <c r="P96" i="42"/>
  <c r="P95" i="42"/>
  <c r="P94" i="42"/>
  <c r="O93" i="42"/>
  <c r="N93" i="42"/>
  <c r="M93" i="42"/>
  <c r="L93" i="42"/>
  <c r="K93" i="42"/>
  <c r="J93" i="42"/>
  <c r="I93" i="42"/>
  <c r="H93" i="42"/>
  <c r="G93" i="42"/>
  <c r="F93" i="42"/>
  <c r="E93" i="42"/>
  <c r="D93" i="42"/>
  <c r="P93" i="42" s="1"/>
  <c r="P92" i="42"/>
  <c r="P91" i="42"/>
  <c r="P90" i="42"/>
  <c r="O89" i="42"/>
  <c r="N89" i="42"/>
  <c r="M89" i="42"/>
  <c r="L89" i="42"/>
  <c r="K89" i="42"/>
  <c r="J89" i="42"/>
  <c r="I89" i="42"/>
  <c r="H89" i="42"/>
  <c r="G89" i="42"/>
  <c r="F89" i="42"/>
  <c r="E89" i="42"/>
  <c r="D89" i="42"/>
  <c r="P89" i="42" s="1"/>
  <c r="P88" i="42"/>
  <c r="P87" i="42"/>
  <c r="O86" i="42"/>
  <c r="N86" i="42"/>
  <c r="M86" i="42"/>
  <c r="L86" i="42"/>
  <c r="K86" i="42"/>
  <c r="J86" i="42"/>
  <c r="I86" i="42"/>
  <c r="H86" i="42"/>
  <c r="G86" i="42"/>
  <c r="F86" i="42"/>
  <c r="E86" i="42"/>
  <c r="D86" i="42"/>
  <c r="P86" i="42" s="1"/>
  <c r="P85" i="42"/>
  <c r="P84" i="42"/>
  <c r="P83" i="42"/>
  <c r="O82" i="42"/>
  <c r="N82" i="42"/>
  <c r="M82" i="42"/>
  <c r="L82" i="42"/>
  <c r="K82" i="42"/>
  <c r="J82" i="42"/>
  <c r="I82" i="42"/>
  <c r="H82" i="42"/>
  <c r="G82" i="42"/>
  <c r="F82" i="42"/>
  <c r="E82" i="42"/>
  <c r="D82" i="42"/>
  <c r="P82" i="42" s="1"/>
  <c r="P81" i="42"/>
  <c r="P80" i="42"/>
  <c r="O79" i="42"/>
  <c r="N79" i="42"/>
  <c r="M79" i="42"/>
  <c r="L79" i="42"/>
  <c r="K79" i="42"/>
  <c r="J79" i="42"/>
  <c r="I79" i="42"/>
  <c r="H79" i="42"/>
  <c r="G79" i="42"/>
  <c r="F79" i="42"/>
  <c r="E79" i="42"/>
  <c r="D79" i="42"/>
  <c r="P79" i="42" s="1"/>
  <c r="P78" i="42"/>
  <c r="P77" i="42"/>
  <c r="P76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P75" i="42" s="1"/>
  <c r="P74" i="42"/>
  <c r="P73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P72" i="42" s="1"/>
  <c r="P71" i="42"/>
  <c r="P70" i="42"/>
  <c r="P69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P68" i="42" s="1"/>
  <c r="P67" i="42"/>
  <c r="P66" i="42"/>
  <c r="P65" i="42"/>
  <c r="P64" i="42"/>
  <c r="P63" i="42"/>
  <c r="P62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P61" i="42" s="1"/>
  <c r="P60" i="42"/>
  <c r="P59" i="42"/>
  <c r="P58" i="42"/>
  <c r="O57" i="42"/>
  <c r="O111" i="42" s="1"/>
  <c r="N57" i="42"/>
  <c r="N111" i="42" s="1"/>
  <c r="M57" i="42"/>
  <c r="M111" i="42" s="1"/>
  <c r="L57" i="42"/>
  <c r="L111" i="42" s="1"/>
  <c r="K57" i="42"/>
  <c r="K111" i="42" s="1"/>
  <c r="J57" i="42"/>
  <c r="J111" i="42" s="1"/>
  <c r="I57" i="42"/>
  <c r="I111" i="42" s="1"/>
  <c r="H57" i="42"/>
  <c r="H111" i="42" s="1"/>
  <c r="G57" i="42"/>
  <c r="G111" i="42" s="1"/>
  <c r="F57" i="42"/>
  <c r="F111" i="42" s="1"/>
  <c r="E57" i="42"/>
  <c r="E111" i="42" s="1"/>
  <c r="D57" i="42"/>
  <c r="D111" i="42" s="1"/>
  <c r="P55" i="42"/>
  <c r="P54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P53" i="42" s="1"/>
  <c r="P52" i="42"/>
  <c r="P51" i="42"/>
  <c r="P50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P49" i="42" s="1"/>
  <c r="P48" i="42"/>
  <c r="P47" i="42"/>
  <c r="O46" i="42"/>
  <c r="N46" i="42"/>
  <c r="M46" i="42"/>
  <c r="L46" i="42"/>
  <c r="K46" i="42"/>
  <c r="J46" i="42"/>
  <c r="I46" i="42"/>
  <c r="H46" i="42"/>
  <c r="G46" i="42"/>
  <c r="F46" i="42"/>
  <c r="E46" i="42"/>
  <c r="D46" i="42"/>
  <c r="P46" i="42" s="1"/>
  <c r="P45" i="42"/>
  <c r="P44" i="42"/>
  <c r="P43" i="42"/>
  <c r="O42" i="42"/>
  <c r="N42" i="42"/>
  <c r="M42" i="42"/>
  <c r="L42" i="42"/>
  <c r="K42" i="42"/>
  <c r="J42" i="42"/>
  <c r="I42" i="42"/>
  <c r="H42" i="42"/>
  <c r="G42" i="42"/>
  <c r="F42" i="42"/>
  <c r="E42" i="42"/>
  <c r="D42" i="42"/>
  <c r="P42" i="42" s="1"/>
  <c r="P41" i="42"/>
  <c r="P40" i="42"/>
  <c r="O39" i="42"/>
  <c r="N39" i="42"/>
  <c r="M39" i="42"/>
  <c r="L39" i="42"/>
  <c r="K39" i="42"/>
  <c r="J39" i="42"/>
  <c r="I39" i="42"/>
  <c r="H39" i="42"/>
  <c r="G39" i="42"/>
  <c r="F39" i="42"/>
  <c r="E39" i="42"/>
  <c r="D39" i="42"/>
  <c r="P39" i="42" s="1"/>
  <c r="P38" i="42"/>
  <c r="P37" i="42"/>
  <c r="P36" i="42"/>
  <c r="O35" i="42"/>
  <c r="N35" i="42"/>
  <c r="N34" i="42" s="1"/>
  <c r="N27" i="42" s="1"/>
  <c r="M35" i="42"/>
  <c r="L35" i="42"/>
  <c r="L34" i="42" s="1"/>
  <c r="L27" i="42" s="1"/>
  <c r="K35" i="42"/>
  <c r="J35" i="42"/>
  <c r="J34" i="42" s="1"/>
  <c r="J27" i="42" s="1"/>
  <c r="I35" i="42"/>
  <c r="H35" i="42"/>
  <c r="H34" i="42" s="1"/>
  <c r="H27" i="42" s="1"/>
  <c r="G35" i="42"/>
  <c r="F35" i="42"/>
  <c r="F34" i="42" s="1"/>
  <c r="F27" i="42" s="1"/>
  <c r="E35" i="42"/>
  <c r="D35" i="42"/>
  <c r="D34" i="42" s="1"/>
  <c r="O34" i="42"/>
  <c r="O27" i="42" s="1"/>
  <c r="M34" i="42"/>
  <c r="M27" i="42" s="1"/>
  <c r="K34" i="42"/>
  <c r="K27" i="42" s="1"/>
  <c r="I34" i="42"/>
  <c r="I27" i="42" s="1"/>
  <c r="G34" i="42"/>
  <c r="G27" i="42" s="1"/>
  <c r="E34" i="42"/>
  <c r="E27" i="42" s="1"/>
  <c r="P33" i="42"/>
  <c r="P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P31" i="42" s="1"/>
  <c r="P30" i="42"/>
  <c r="P29" i="42"/>
  <c r="P28" i="42"/>
  <c r="P26" i="42"/>
  <c r="P25" i="42"/>
  <c r="P24" i="42"/>
  <c r="P23" i="42"/>
  <c r="P22" i="42"/>
  <c r="P21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P20" i="42" s="1"/>
  <c r="P124" i="41"/>
  <c r="P120" i="41"/>
  <c r="P119" i="41"/>
  <c r="P118" i="41"/>
  <c r="P117" i="41"/>
  <c r="P116" i="41"/>
  <c r="P115" i="41"/>
  <c r="P114" i="41"/>
  <c r="O113" i="41"/>
  <c r="N113" i="41"/>
  <c r="N112" i="41" s="1"/>
  <c r="M113" i="41"/>
  <c r="L113" i="41"/>
  <c r="L112" i="41" s="1"/>
  <c r="K113" i="41"/>
  <c r="J113" i="41"/>
  <c r="J112" i="41" s="1"/>
  <c r="I113" i="41"/>
  <c r="H113" i="41"/>
  <c r="H112" i="41" s="1"/>
  <c r="G113" i="41"/>
  <c r="F113" i="41"/>
  <c r="F112" i="41" s="1"/>
  <c r="E113" i="41"/>
  <c r="D113" i="41"/>
  <c r="D112" i="41" s="1"/>
  <c r="P112" i="41" s="1"/>
  <c r="O112" i="41"/>
  <c r="M112" i="41"/>
  <c r="K112" i="41"/>
  <c r="I112" i="41"/>
  <c r="G112" i="41"/>
  <c r="E112" i="41"/>
  <c r="N111" i="41"/>
  <c r="L111" i="41"/>
  <c r="J111" i="41"/>
  <c r="P110" i="41"/>
  <c r="P109" i="41"/>
  <c r="O108" i="41"/>
  <c r="N108" i="41"/>
  <c r="M108" i="41"/>
  <c r="L108" i="41"/>
  <c r="K108" i="41"/>
  <c r="J108" i="41"/>
  <c r="I108" i="41"/>
  <c r="H108" i="41"/>
  <c r="G108" i="41"/>
  <c r="F108" i="41"/>
  <c r="E108" i="41"/>
  <c r="D108" i="41"/>
  <c r="P108" i="41" s="1"/>
  <c r="P107" i="41"/>
  <c r="P106" i="41"/>
  <c r="O105" i="41"/>
  <c r="O104" i="41" s="1"/>
  <c r="N105" i="41"/>
  <c r="M105" i="41"/>
  <c r="M104" i="41" s="1"/>
  <c r="L105" i="41"/>
  <c r="K105" i="41"/>
  <c r="K104" i="41" s="1"/>
  <c r="J105" i="41"/>
  <c r="I105" i="41"/>
  <c r="I104" i="41" s="1"/>
  <c r="H105" i="41"/>
  <c r="G105" i="41"/>
  <c r="G104" i="41" s="1"/>
  <c r="F105" i="41"/>
  <c r="E105" i="41"/>
  <c r="E104" i="41" s="1"/>
  <c r="D105" i="41"/>
  <c r="P105" i="41" s="1"/>
  <c r="N104" i="41"/>
  <c r="L104" i="41"/>
  <c r="J104" i="41"/>
  <c r="H104" i="41"/>
  <c r="F104" i="41"/>
  <c r="D104" i="41"/>
  <c r="P104" i="41" s="1"/>
  <c r="P103" i="41"/>
  <c r="P102" i="41"/>
  <c r="P101" i="41"/>
  <c r="P100" i="41"/>
  <c r="P99" i="41"/>
  <c r="P98" i="41"/>
  <c r="P97" i="41"/>
  <c r="P96" i="41"/>
  <c r="P95" i="41"/>
  <c r="P94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P93" i="41" s="1"/>
  <c r="P92" i="41"/>
  <c r="P91" i="41"/>
  <c r="P90" i="41"/>
  <c r="O89" i="41"/>
  <c r="N89" i="41"/>
  <c r="M89" i="41"/>
  <c r="L89" i="41"/>
  <c r="K89" i="41"/>
  <c r="J89" i="41"/>
  <c r="I89" i="41"/>
  <c r="H89" i="41"/>
  <c r="G89" i="41"/>
  <c r="F89" i="41"/>
  <c r="E89" i="41"/>
  <c r="D89" i="41"/>
  <c r="P89" i="41" s="1"/>
  <c r="P88" i="41"/>
  <c r="P87" i="41"/>
  <c r="O86" i="41"/>
  <c r="N86" i="41"/>
  <c r="M86" i="41"/>
  <c r="L86" i="41"/>
  <c r="K86" i="41"/>
  <c r="J86" i="41"/>
  <c r="I86" i="41"/>
  <c r="H86" i="41"/>
  <c r="G86" i="41"/>
  <c r="F86" i="41"/>
  <c r="E86" i="41"/>
  <c r="D86" i="41"/>
  <c r="P86" i="41" s="1"/>
  <c r="P85" i="41"/>
  <c r="P84" i="41"/>
  <c r="P83" i="41"/>
  <c r="O82" i="41"/>
  <c r="N82" i="41"/>
  <c r="M82" i="41"/>
  <c r="L82" i="41"/>
  <c r="K82" i="41"/>
  <c r="J82" i="41"/>
  <c r="I82" i="41"/>
  <c r="H82" i="41"/>
  <c r="G82" i="41"/>
  <c r="F82" i="41"/>
  <c r="E82" i="41"/>
  <c r="D82" i="41"/>
  <c r="P82" i="41" s="1"/>
  <c r="P81" i="41"/>
  <c r="P80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P79" i="41" s="1"/>
  <c r="P78" i="41"/>
  <c r="P77" i="41"/>
  <c r="P76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P75" i="41" s="1"/>
  <c r="P74" i="41"/>
  <c r="P73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P72" i="41" s="1"/>
  <c r="P71" i="41"/>
  <c r="P70" i="41"/>
  <c r="P69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P68" i="41" s="1"/>
  <c r="P67" i="41"/>
  <c r="P66" i="41"/>
  <c r="P65" i="41"/>
  <c r="P64" i="41"/>
  <c r="P63" i="41"/>
  <c r="P62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P61" i="41" s="1"/>
  <c r="P60" i="41"/>
  <c r="P59" i="41"/>
  <c r="P58" i="41"/>
  <c r="O57" i="41"/>
  <c r="O111" i="41" s="1"/>
  <c r="N57" i="41"/>
  <c r="M57" i="41"/>
  <c r="M111" i="41" s="1"/>
  <c r="L57" i="41"/>
  <c r="K57" i="41"/>
  <c r="K111" i="41" s="1"/>
  <c r="J57" i="41"/>
  <c r="I57" i="41"/>
  <c r="H57" i="41"/>
  <c r="H111" i="41" s="1"/>
  <c r="G57" i="41"/>
  <c r="G111" i="41" s="1"/>
  <c r="F57" i="41"/>
  <c r="F111" i="41" s="1"/>
  <c r="E57" i="41"/>
  <c r="E111" i="41" s="1"/>
  <c r="D57" i="41"/>
  <c r="D111" i="41" s="1"/>
  <c r="P55" i="41"/>
  <c r="P54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P53" i="41" s="1"/>
  <c r="P52" i="41"/>
  <c r="P51" i="41"/>
  <c r="P50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P49" i="41" s="1"/>
  <c r="P48" i="41"/>
  <c r="P47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P46" i="41" s="1"/>
  <c r="P45" i="41"/>
  <c r="P44" i="41"/>
  <c r="P43" i="41"/>
  <c r="O42" i="41"/>
  <c r="N42" i="41"/>
  <c r="M42" i="41"/>
  <c r="L42" i="41"/>
  <c r="K42" i="41"/>
  <c r="J42" i="41"/>
  <c r="I42" i="41"/>
  <c r="H42" i="41"/>
  <c r="G42" i="41"/>
  <c r="F42" i="41"/>
  <c r="E42" i="41"/>
  <c r="D42" i="41"/>
  <c r="P42" i="41" s="1"/>
  <c r="P41" i="41"/>
  <c r="P40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P39" i="41" s="1"/>
  <c r="P38" i="41"/>
  <c r="P37" i="41"/>
  <c r="P36" i="41"/>
  <c r="O35" i="41"/>
  <c r="N35" i="41"/>
  <c r="N34" i="41" s="1"/>
  <c r="M35" i="41"/>
  <c r="L35" i="41"/>
  <c r="L34" i="41" s="1"/>
  <c r="K35" i="41"/>
  <c r="J35" i="41"/>
  <c r="J34" i="41" s="1"/>
  <c r="J27" i="41" s="1"/>
  <c r="I35" i="41"/>
  <c r="H35" i="41"/>
  <c r="H34" i="41" s="1"/>
  <c r="H27" i="41" s="1"/>
  <c r="G35" i="41"/>
  <c r="F35" i="41"/>
  <c r="F34" i="41" s="1"/>
  <c r="F27" i="41" s="1"/>
  <c r="E35" i="41"/>
  <c r="D35" i="41"/>
  <c r="D34" i="41" s="1"/>
  <c r="O34" i="41"/>
  <c r="M34" i="41"/>
  <c r="K34" i="41"/>
  <c r="I34" i="41"/>
  <c r="G34" i="41"/>
  <c r="E34" i="41"/>
  <c r="P33" i="41"/>
  <c r="P32" i="41"/>
  <c r="O31" i="41"/>
  <c r="N31" i="41"/>
  <c r="N27" i="41" s="1"/>
  <c r="M31" i="41"/>
  <c r="L31" i="41"/>
  <c r="L27" i="41" s="1"/>
  <c r="K31" i="41"/>
  <c r="I31" i="41"/>
  <c r="H31" i="41"/>
  <c r="G31" i="41"/>
  <c r="F31" i="41"/>
  <c r="E31" i="41"/>
  <c r="P31" i="41" s="1"/>
  <c r="D31" i="41"/>
  <c r="P30" i="41"/>
  <c r="P29" i="41"/>
  <c r="P28" i="41"/>
  <c r="O27" i="41"/>
  <c r="M27" i="41"/>
  <c r="K27" i="41"/>
  <c r="I27" i="41"/>
  <c r="G27" i="41"/>
  <c r="E27" i="41"/>
  <c r="P26" i="41"/>
  <c r="P25" i="41"/>
  <c r="P24" i="41"/>
  <c r="P23" i="41"/>
  <c r="P22" i="41"/>
  <c r="P21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P20" i="41" s="1"/>
  <c r="P124" i="40"/>
  <c r="P120" i="40"/>
  <c r="P119" i="40"/>
  <c r="P118" i="40"/>
  <c r="P117" i="40"/>
  <c r="P116" i="40"/>
  <c r="P115" i="40"/>
  <c r="P114" i="40"/>
  <c r="O113" i="40"/>
  <c r="O112" i="40" s="1"/>
  <c r="N113" i="40"/>
  <c r="M113" i="40"/>
  <c r="M112" i="40" s="1"/>
  <c r="L113" i="40"/>
  <c r="K113" i="40"/>
  <c r="K112" i="40" s="1"/>
  <c r="J113" i="40"/>
  <c r="I113" i="40"/>
  <c r="I112" i="40" s="1"/>
  <c r="H113" i="40"/>
  <c r="G113" i="40"/>
  <c r="G112" i="40" s="1"/>
  <c r="F113" i="40"/>
  <c r="E113" i="40"/>
  <c r="E112" i="40" s="1"/>
  <c r="D113" i="40"/>
  <c r="P113" i="40" s="1"/>
  <c r="N112" i="40"/>
  <c r="L112" i="40"/>
  <c r="J112" i="40"/>
  <c r="H112" i="40"/>
  <c r="F112" i="40"/>
  <c r="D112" i="40"/>
  <c r="P112" i="40" s="1"/>
  <c r="P110" i="40"/>
  <c r="P109" i="40"/>
  <c r="O108" i="40"/>
  <c r="N108" i="40"/>
  <c r="M108" i="40"/>
  <c r="L108" i="40"/>
  <c r="K108" i="40"/>
  <c r="J108" i="40"/>
  <c r="I108" i="40"/>
  <c r="H108" i="40"/>
  <c r="G108" i="40"/>
  <c r="F108" i="40"/>
  <c r="E108" i="40"/>
  <c r="D108" i="40"/>
  <c r="P108" i="40" s="1"/>
  <c r="P107" i="40"/>
  <c r="P106" i="40"/>
  <c r="O105" i="40"/>
  <c r="O104" i="40" s="1"/>
  <c r="N105" i="40"/>
  <c r="M105" i="40"/>
  <c r="M104" i="40" s="1"/>
  <c r="L105" i="40"/>
  <c r="K105" i="40"/>
  <c r="K104" i="40" s="1"/>
  <c r="J105" i="40"/>
  <c r="I105" i="40"/>
  <c r="I104" i="40" s="1"/>
  <c r="H105" i="40"/>
  <c r="G105" i="40"/>
  <c r="G104" i="40" s="1"/>
  <c r="F105" i="40"/>
  <c r="E105" i="40"/>
  <c r="E104" i="40" s="1"/>
  <c r="D105" i="40"/>
  <c r="P105" i="40" s="1"/>
  <c r="N104" i="40"/>
  <c r="L104" i="40"/>
  <c r="J104" i="40"/>
  <c r="H104" i="40"/>
  <c r="F104" i="40"/>
  <c r="D104" i="40"/>
  <c r="P104" i="40" s="1"/>
  <c r="P103" i="40"/>
  <c r="P102" i="40"/>
  <c r="P101" i="40"/>
  <c r="P100" i="40"/>
  <c r="P99" i="40"/>
  <c r="P98" i="40"/>
  <c r="P97" i="40"/>
  <c r="P96" i="40"/>
  <c r="P95" i="40"/>
  <c r="P94" i="40"/>
  <c r="O93" i="40"/>
  <c r="N93" i="40"/>
  <c r="M93" i="40"/>
  <c r="L93" i="40"/>
  <c r="K93" i="40"/>
  <c r="J93" i="40"/>
  <c r="I93" i="40"/>
  <c r="H93" i="40"/>
  <c r="G93" i="40"/>
  <c r="F93" i="40"/>
  <c r="E93" i="40"/>
  <c r="D93" i="40"/>
  <c r="P93" i="40" s="1"/>
  <c r="P92" i="40"/>
  <c r="P91" i="40"/>
  <c r="P90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P89" i="40" s="1"/>
  <c r="P88" i="40"/>
  <c r="P87" i="40"/>
  <c r="O86" i="40"/>
  <c r="N86" i="40"/>
  <c r="M86" i="40"/>
  <c r="L86" i="40"/>
  <c r="K86" i="40"/>
  <c r="J86" i="40"/>
  <c r="I86" i="40"/>
  <c r="H86" i="40"/>
  <c r="G86" i="40"/>
  <c r="F86" i="40"/>
  <c r="E86" i="40"/>
  <c r="D86" i="40"/>
  <c r="P86" i="40" s="1"/>
  <c r="P85" i="40"/>
  <c r="P84" i="40"/>
  <c r="P83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P82" i="40" s="1"/>
  <c r="P81" i="40"/>
  <c r="P80" i="40"/>
  <c r="O79" i="40"/>
  <c r="N79" i="40"/>
  <c r="M79" i="40"/>
  <c r="L79" i="40"/>
  <c r="K79" i="40"/>
  <c r="J79" i="40"/>
  <c r="I79" i="40"/>
  <c r="H79" i="40"/>
  <c r="G79" i="40"/>
  <c r="F79" i="40"/>
  <c r="E79" i="40"/>
  <c r="D79" i="40"/>
  <c r="P79" i="40" s="1"/>
  <c r="P78" i="40"/>
  <c r="P77" i="40"/>
  <c r="P76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P75" i="40" s="1"/>
  <c r="P74" i="40"/>
  <c r="P73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P72" i="40" s="1"/>
  <c r="P71" i="40"/>
  <c r="P70" i="40"/>
  <c r="P69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P68" i="40" s="1"/>
  <c r="P67" i="40"/>
  <c r="P66" i="40"/>
  <c r="P65" i="40"/>
  <c r="P64" i="40"/>
  <c r="P63" i="40"/>
  <c r="P62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P61" i="40" s="1"/>
  <c r="P60" i="40"/>
  <c r="P59" i="40"/>
  <c r="P58" i="40"/>
  <c r="O57" i="40"/>
  <c r="O111" i="40" s="1"/>
  <c r="N57" i="40"/>
  <c r="N111" i="40" s="1"/>
  <c r="M57" i="40"/>
  <c r="M111" i="40" s="1"/>
  <c r="L57" i="40"/>
  <c r="L111" i="40" s="1"/>
  <c r="K57" i="40"/>
  <c r="K111" i="40" s="1"/>
  <c r="J57" i="40"/>
  <c r="J111" i="40" s="1"/>
  <c r="I57" i="40"/>
  <c r="I111" i="40" s="1"/>
  <c r="H57" i="40"/>
  <c r="H111" i="40" s="1"/>
  <c r="G57" i="40"/>
  <c r="G111" i="40" s="1"/>
  <c r="F57" i="40"/>
  <c r="F111" i="40" s="1"/>
  <c r="E57" i="40"/>
  <c r="E111" i="40" s="1"/>
  <c r="D57" i="40"/>
  <c r="D111" i="40" s="1"/>
  <c r="P55" i="40"/>
  <c r="P54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P53" i="40" s="1"/>
  <c r="P52" i="40"/>
  <c r="P51" i="40"/>
  <c r="P50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P49" i="40" s="1"/>
  <c r="P48" i="40"/>
  <c r="P47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P46" i="40" s="1"/>
  <c r="P45" i="40"/>
  <c r="P44" i="40"/>
  <c r="P43" i="40"/>
  <c r="O42" i="40"/>
  <c r="N42" i="40"/>
  <c r="M42" i="40"/>
  <c r="L42" i="40"/>
  <c r="K42" i="40"/>
  <c r="J42" i="40"/>
  <c r="I42" i="40"/>
  <c r="H42" i="40"/>
  <c r="G42" i="40"/>
  <c r="F42" i="40"/>
  <c r="E42" i="40"/>
  <c r="D42" i="40"/>
  <c r="P42" i="40" s="1"/>
  <c r="P41" i="40"/>
  <c r="P40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P39" i="40" s="1"/>
  <c r="P38" i="40"/>
  <c r="P37" i="40"/>
  <c r="P36" i="40"/>
  <c r="O35" i="40"/>
  <c r="N35" i="40"/>
  <c r="N34" i="40" s="1"/>
  <c r="N27" i="40" s="1"/>
  <c r="M35" i="40"/>
  <c r="L35" i="40"/>
  <c r="L34" i="40" s="1"/>
  <c r="L27" i="40" s="1"/>
  <c r="K35" i="40"/>
  <c r="J35" i="40"/>
  <c r="J34" i="40" s="1"/>
  <c r="J27" i="40" s="1"/>
  <c r="I35" i="40"/>
  <c r="H35" i="40"/>
  <c r="H34" i="40" s="1"/>
  <c r="H27" i="40" s="1"/>
  <c r="G35" i="40"/>
  <c r="F35" i="40"/>
  <c r="F34" i="40" s="1"/>
  <c r="F27" i="40" s="1"/>
  <c r="E35" i="40"/>
  <c r="D35" i="40"/>
  <c r="D34" i="40" s="1"/>
  <c r="O34" i="40"/>
  <c r="O27" i="40" s="1"/>
  <c r="M34" i="40"/>
  <c r="M27" i="40" s="1"/>
  <c r="K34" i="40"/>
  <c r="K27" i="40" s="1"/>
  <c r="I34" i="40"/>
  <c r="I27" i="40" s="1"/>
  <c r="G34" i="40"/>
  <c r="G27" i="40" s="1"/>
  <c r="E34" i="40"/>
  <c r="E27" i="40" s="1"/>
  <c r="P33" i="40"/>
  <c r="P32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P31" i="40" s="1"/>
  <c r="P30" i="40"/>
  <c r="P29" i="40"/>
  <c r="P28" i="40"/>
  <c r="P26" i="40"/>
  <c r="P25" i="40"/>
  <c r="P24" i="40"/>
  <c r="P23" i="40"/>
  <c r="P22" i="40"/>
  <c r="P21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P20" i="40" s="1"/>
  <c r="P124" i="39"/>
  <c r="P120" i="39"/>
  <c r="P119" i="39"/>
  <c r="P118" i="39"/>
  <c r="P117" i="39"/>
  <c r="P116" i="39"/>
  <c r="P115" i="39"/>
  <c r="P114" i="39"/>
  <c r="O113" i="39"/>
  <c r="N113" i="39"/>
  <c r="N112" i="39" s="1"/>
  <c r="M113" i="39"/>
  <c r="L113" i="39"/>
  <c r="L112" i="39" s="1"/>
  <c r="K113" i="39"/>
  <c r="J113" i="39"/>
  <c r="J112" i="39" s="1"/>
  <c r="I113" i="39"/>
  <c r="H113" i="39"/>
  <c r="H112" i="39" s="1"/>
  <c r="G113" i="39"/>
  <c r="F113" i="39"/>
  <c r="F112" i="39" s="1"/>
  <c r="E113" i="39"/>
  <c r="D113" i="39"/>
  <c r="D112" i="39" s="1"/>
  <c r="P112" i="39" s="1"/>
  <c r="O112" i="39"/>
  <c r="M112" i="39"/>
  <c r="K112" i="39"/>
  <c r="I112" i="39"/>
  <c r="G112" i="39"/>
  <c r="E112" i="39"/>
  <c r="P110" i="39"/>
  <c r="P109" i="39"/>
  <c r="O108" i="39"/>
  <c r="N108" i="39"/>
  <c r="M108" i="39"/>
  <c r="L108" i="39"/>
  <c r="K108" i="39"/>
  <c r="J108" i="39"/>
  <c r="I108" i="39"/>
  <c r="H108" i="39"/>
  <c r="G108" i="39"/>
  <c r="F108" i="39"/>
  <c r="E108" i="39"/>
  <c r="D108" i="39"/>
  <c r="P108" i="39" s="1"/>
  <c r="P107" i="39"/>
  <c r="P106" i="39"/>
  <c r="O105" i="39"/>
  <c r="N105" i="39"/>
  <c r="N104" i="39" s="1"/>
  <c r="M105" i="39"/>
  <c r="L105" i="39"/>
  <c r="L104" i="39" s="1"/>
  <c r="K105" i="39"/>
  <c r="J105" i="39"/>
  <c r="J104" i="39" s="1"/>
  <c r="I105" i="39"/>
  <c r="H105" i="39"/>
  <c r="H104" i="39" s="1"/>
  <c r="G105" i="39"/>
  <c r="F105" i="39"/>
  <c r="F104" i="39" s="1"/>
  <c r="E105" i="39"/>
  <c r="D105" i="39"/>
  <c r="D104" i="39" s="1"/>
  <c r="P104" i="39" s="1"/>
  <c r="O104" i="39"/>
  <c r="M104" i="39"/>
  <c r="K104" i="39"/>
  <c r="I104" i="39"/>
  <c r="G104" i="39"/>
  <c r="E104" i="39"/>
  <c r="P103" i="39"/>
  <c r="P102" i="39"/>
  <c r="P101" i="39"/>
  <c r="P100" i="39"/>
  <c r="P99" i="39"/>
  <c r="P98" i="39"/>
  <c r="P97" i="39"/>
  <c r="P96" i="39"/>
  <c r="P95" i="39"/>
  <c r="P94" i="39"/>
  <c r="O93" i="39"/>
  <c r="N93" i="39"/>
  <c r="M93" i="39"/>
  <c r="L93" i="39"/>
  <c r="K93" i="39"/>
  <c r="J93" i="39"/>
  <c r="I93" i="39"/>
  <c r="H93" i="39"/>
  <c r="G93" i="39"/>
  <c r="F93" i="39"/>
  <c r="E93" i="39"/>
  <c r="D93" i="39"/>
  <c r="P93" i="39" s="1"/>
  <c r="P92" i="39"/>
  <c r="P91" i="39"/>
  <c r="P90" i="39"/>
  <c r="O89" i="39"/>
  <c r="N89" i="39"/>
  <c r="M89" i="39"/>
  <c r="L89" i="39"/>
  <c r="K89" i="39"/>
  <c r="J89" i="39"/>
  <c r="I89" i="39"/>
  <c r="H89" i="39"/>
  <c r="G89" i="39"/>
  <c r="F89" i="39"/>
  <c r="E89" i="39"/>
  <c r="D89" i="39"/>
  <c r="P89" i="39" s="1"/>
  <c r="P88" i="39"/>
  <c r="P87" i="39"/>
  <c r="O86" i="39"/>
  <c r="N86" i="39"/>
  <c r="M86" i="39"/>
  <c r="L86" i="39"/>
  <c r="K86" i="39"/>
  <c r="J86" i="39"/>
  <c r="I86" i="39"/>
  <c r="H86" i="39"/>
  <c r="G86" i="39"/>
  <c r="F86" i="39"/>
  <c r="E86" i="39"/>
  <c r="D86" i="39"/>
  <c r="P86" i="39" s="1"/>
  <c r="P85" i="39"/>
  <c r="P84" i="39"/>
  <c r="P83" i="39"/>
  <c r="O82" i="39"/>
  <c r="N82" i="39"/>
  <c r="M82" i="39"/>
  <c r="L82" i="39"/>
  <c r="K82" i="39"/>
  <c r="J82" i="39"/>
  <c r="I82" i="39"/>
  <c r="H82" i="39"/>
  <c r="G82" i="39"/>
  <c r="F82" i="39"/>
  <c r="E82" i="39"/>
  <c r="D82" i="39"/>
  <c r="P82" i="39" s="1"/>
  <c r="P81" i="39"/>
  <c r="P80" i="39"/>
  <c r="O79" i="39"/>
  <c r="N79" i="39"/>
  <c r="M79" i="39"/>
  <c r="L79" i="39"/>
  <c r="K79" i="39"/>
  <c r="J79" i="39"/>
  <c r="I79" i="39"/>
  <c r="H79" i="39"/>
  <c r="G79" i="39"/>
  <c r="F79" i="39"/>
  <c r="E79" i="39"/>
  <c r="D79" i="39"/>
  <c r="P79" i="39" s="1"/>
  <c r="P78" i="39"/>
  <c r="P77" i="39"/>
  <c r="P76" i="39"/>
  <c r="O75" i="39"/>
  <c r="N75" i="39"/>
  <c r="M75" i="39"/>
  <c r="L75" i="39"/>
  <c r="K75" i="39"/>
  <c r="J75" i="39"/>
  <c r="I75" i="39"/>
  <c r="H75" i="39"/>
  <c r="G75" i="39"/>
  <c r="F75" i="39"/>
  <c r="E75" i="39"/>
  <c r="D75" i="39"/>
  <c r="P75" i="39" s="1"/>
  <c r="P74" i="39"/>
  <c r="P73" i="39"/>
  <c r="O72" i="39"/>
  <c r="N72" i="39"/>
  <c r="M72" i="39"/>
  <c r="L72" i="39"/>
  <c r="K72" i="39"/>
  <c r="J72" i="39"/>
  <c r="I72" i="39"/>
  <c r="H72" i="39"/>
  <c r="G72" i="39"/>
  <c r="F72" i="39"/>
  <c r="E72" i="39"/>
  <c r="D72" i="39"/>
  <c r="P72" i="39" s="1"/>
  <c r="P71" i="39"/>
  <c r="P70" i="39"/>
  <c r="P69" i="39"/>
  <c r="O68" i="39"/>
  <c r="N68" i="39"/>
  <c r="M68" i="39"/>
  <c r="L68" i="39"/>
  <c r="K68" i="39"/>
  <c r="J68" i="39"/>
  <c r="I68" i="39"/>
  <c r="H68" i="39"/>
  <c r="G68" i="39"/>
  <c r="F68" i="39"/>
  <c r="E68" i="39"/>
  <c r="D68" i="39"/>
  <c r="P68" i="39" s="1"/>
  <c r="P67" i="39"/>
  <c r="P66" i="39"/>
  <c r="P65" i="39"/>
  <c r="P64" i="39"/>
  <c r="P63" i="39"/>
  <c r="P62" i="39"/>
  <c r="O61" i="39"/>
  <c r="N61" i="39"/>
  <c r="M61" i="39"/>
  <c r="L61" i="39"/>
  <c r="K61" i="39"/>
  <c r="J61" i="39"/>
  <c r="I61" i="39"/>
  <c r="H61" i="39"/>
  <c r="G61" i="39"/>
  <c r="F61" i="39"/>
  <c r="E61" i="39"/>
  <c r="D61" i="39"/>
  <c r="P61" i="39" s="1"/>
  <c r="P60" i="39"/>
  <c r="P59" i="39"/>
  <c r="P58" i="39"/>
  <c r="O57" i="39"/>
  <c r="O111" i="39" s="1"/>
  <c r="N57" i="39"/>
  <c r="N111" i="39" s="1"/>
  <c r="M57" i="39"/>
  <c r="M111" i="39" s="1"/>
  <c r="L57" i="39"/>
  <c r="L111" i="39" s="1"/>
  <c r="K57" i="39"/>
  <c r="K111" i="39" s="1"/>
  <c r="J57" i="39"/>
  <c r="J111" i="39" s="1"/>
  <c r="I57" i="39"/>
  <c r="I111" i="39" s="1"/>
  <c r="H57" i="39"/>
  <c r="H111" i="39" s="1"/>
  <c r="G57" i="39"/>
  <c r="G111" i="39" s="1"/>
  <c r="F57" i="39"/>
  <c r="F111" i="39" s="1"/>
  <c r="E57" i="39"/>
  <c r="E111" i="39" s="1"/>
  <c r="D57" i="39"/>
  <c r="D111" i="39" s="1"/>
  <c r="P111" i="39" s="1"/>
  <c r="P55" i="39"/>
  <c r="P54" i="39"/>
  <c r="O53" i="39"/>
  <c r="N53" i="39"/>
  <c r="M53" i="39"/>
  <c r="L53" i="39"/>
  <c r="K53" i="39"/>
  <c r="J53" i="39"/>
  <c r="I53" i="39"/>
  <c r="H53" i="39"/>
  <c r="G53" i="39"/>
  <c r="F53" i="39"/>
  <c r="E53" i="39"/>
  <c r="D53" i="39"/>
  <c r="P53" i="39" s="1"/>
  <c r="P52" i="39"/>
  <c r="P51" i="39"/>
  <c r="P50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P49" i="39" s="1"/>
  <c r="P48" i="39"/>
  <c r="P47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P46" i="39" s="1"/>
  <c r="P45" i="39"/>
  <c r="P44" i="39"/>
  <c r="P43" i="39"/>
  <c r="O42" i="39"/>
  <c r="N42" i="39"/>
  <c r="M42" i="39"/>
  <c r="L42" i="39"/>
  <c r="K42" i="39"/>
  <c r="J42" i="39"/>
  <c r="I42" i="39"/>
  <c r="H42" i="39"/>
  <c r="G42" i="39"/>
  <c r="F42" i="39"/>
  <c r="E42" i="39"/>
  <c r="D42" i="39"/>
  <c r="P42" i="39" s="1"/>
  <c r="P41" i="39"/>
  <c r="P40" i="39"/>
  <c r="O39" i="39"/>
  <c r="N39" i="39"/>
  <c r="M39" i="39"/>
  <c r="L39" i="39"/>
  <c r="K39" i="39"/>
  <c r="J39" i="39"/>
  <c r="I39" i="39"/>
  <c r="H39" i="39"/>
  <c r="G39" i="39"/>
  <c r="F39" i="39"/>
  <c r="E39" i="39"/>
  <c r="D39" i="39"/>
  <c r="P39" i="39" s="1"/>
  <c r="P38" i="39"/>
  <c r="P37" i="39"/>
  <c r="P36" i="39"/>
  <c r="O35" i="39"/>
  <c r="O34" i="39" s="1"/>
  <c r="O27" i="39" s="1"/>
  <c r="N35" i="39"/>
  <c r="M35" i="39"/>
  <c r="M34" i="39" s="1"/>
  <c r="M27" i="39" s="1"/>
  <c r="L35" i="39"/>
  <c r="K35" i="39"/>
  <c r="K34" i="39" s="1"/>
  <c r="K27" i="39" s="1"/>
  <c r="J35" i="39"/>
  <c r="I35" i="39"/>
  <c r="I34" i="39" s="1"/>
  <c r="I27" i="39" s="1"/>
  <c r="H35" i="39"/>
  <c r="G35" i="39"/>
  <c r="G34" i="39" s="1"/>
  <c r="G27" i="39" s="1"/>
  <c r="F35" i="39"/>
  <c r="E35" i="39"/>
  <c r="E34" i="39" s="1"/>
  <c r="E27" i="39" s="1"/>
  <c r="D35" i="39"/>
  <c r="P35" i="39" s="1"/>
  <c r="N34" i="39"/>
  <c r="N27" i="39" s="1"/>
  <c r="L34" i="39"/>
  <c r="L27" i="39" s="1"/>
  <c r="J34" i="39"/>
  <c r="J27" i="39" s="1"/>
  <c r="H34" i="39"/>
  <c r="H27" i="39" s="1"/>
  <c r="F34" i="39"/>
  <c r="F27" i="39" s="1"/>
  <c r="D34" i="39"/>
  <c r="D27" i="39" s="1"/>
  <c r="P33" i="39"/>
  <c r="P32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P31" i="39" s="1"/>
  <c r="P30" i="39"/>
  <c r="P29" i="39"/>
  <c r="P28" i="39"/>
  <c r="P26" i="39"/>
  <c r="P25" i="39"/>
  <c r="P24" i="39"/>
  <c r="P23" i="39"/>
  <c r="P22" i="39"/>
  <c r="P21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P20" i="39" s="1"/>
  <c r="P124" i="38"/>
  <c r="P120" i="38"/>
  <c r="P119" i="38"/>
  <c r="P118" i="38"/>
  <c r="P117" i="38"/>
  <c r="P116" i="38"/>
  <c r="P115" i="38"/>
  <c r="P114" i="38"/>
  <c r="O113" i="38"/>
  <c r="O112" i="38" s="1"/>
  <c r="N113" i="38"/>
  <c r="M113" i="38"/>
  <c r="M112" i="38" s="1"/>
  <c r="L113" i="38"/>
  <c r="K113" i="38"/>
  <c r="K112" i="38" s="1"/>
  <c r="J113" i="38"/>
  <c r="I113" i="38"/>
  <c r="I112" i="38" s="1"/>
  <c r="H113" i="38"/>
  <c r="G113" i="38"/>
  <c r="G112" i="38" s="1"/>
  <c r="F113" i="38"/>
  <c r="E113" i="38"/>
  <c r="E112" i="38" s="1"/>
  <c r="D113" i="38"/>
  <c r="P113" i="38" s="1"/>
  <c r="N112" i="38"/>
  <c r="L112" i="38"/>
  <c r="J112" i="38"/>
  <c r="H112" i="38"/>
  <c r="F112" i="38"/>
  <c r="D112" i="38"/>
  <c r="P112" i="38" s="1"/>
  <c r="P110" i="38"/>
  <c r="P109" i="38"/>
  <c r="O108" i="38"/>
  <c r="N108" i="38"/>
  <c r="M108" i="38"/>
  <c r="L108" i="38"/>
  <c r="K108" i="38"/>
  <c r="J108" i="38"/>
  <c r="I108" i="38"/>
  <c r="H108" i="38"/>
  <c r="G108" i="38"/>
  <c r="F108" i="38"/>
  <c r="E108" i="38"/>
  <c r="D108" i="38"/>
  <c r="P108" i="38" s="1"/>
  <c r="P107" i="38"/>
  <c r="P106" i="38"/>
  <c r="O105" i="38"/>
  <c r="O104" i="38" s="1"/>
  <c r="N105" i="38"/>
  <c r="M105" i="38"/>
  <c r="M104" i="38" s="1"/>
  <c r="L105" i="38"/>
  <c r="K105" i="38"/>
  <c r="K104" i="38" s="1"/>
  <c r="J105" i="38"/>
  <c r="I105" i="38"/>
  <c r="I104" i="38" s="1"/>
  <c r="H105" i="38"/>
  <c r="G105" i="38"/>
  <c r="G104" i="38" s="1"/>
  <c r="F105" i="38"/>
  <c r="E105" i="38"/>
  <c r="E104" i="38" s="1"/>
  <c r="D105" i="38"/>
  <c r="P105" i="38" s="1"/>
  <c r="N104" i="38"/>
  <c r="L104" i="38"/>
  <c r="J104" i="38"/>
  <c r="H104" i="38"/>
  <c r="F104" i="38"/>
  <c r="D104" i="38"/>
  <c r="P104" i="38" s="1"/>
  <c r="P103" i="38"/>
  <c r="P102" i="38"/>
  <c r="P101" i="38"/>
  <c r="P100" i="38"/>
  <c r="P99" i="38"/>
  <c r="P98" i="38"/>
  <c r="P97" i="38"/>
  <c r="P96" i="38"/>
  <c r="P95" i="38"/>
  <c r="P94" i="38"/>
  <c r="O93" i="38"/>
  <c r="N93" i="38"/>
  <c r="M93" i="38"/>
  <c r="L93" i="38"/>
  <c r="K93" i="38"/>
  <c r="J93" i="38"/>
  <c r="I93" i="38"/>
  <c r="H93" i="38"/>
  <c r="G93" i="38"/>
  <c r="F93" i="38"/>
  <c r="E93" i="38"/>
  <c r="D93" i="38"/>
  <c r="P93" i="38" s="1"/>
  <c r="P92" i="38"/>
  <c r="P91" i="38"/>
  <c r="P90" i="38"/>
  <c r="O89" i="38"/>
  <c r="N89" i="38"/>
  <c r="M89" i="38"/>
  <c r="L89" i="38"/>
  <c r="K89" i="38"/>
  <c r="J89" i="38"/>
  <c r="I89" i="38"/>
  <c r="H89" i="38"/>
  <c r="G89" i="38"/>
  <c r="F89" i="38"/>
  <c r="E89" i="38"/>
  <c r="D89" i="38"/>
  <c r="P89" i="38" s="1"/>
  <c r="P88" i="38"/>
  <c r="P87" i="38"/>
  <c r="O86" i="38"/>
  <c r="N86" i="38"/>
  <c r="M86" i="38"/>
  <c r="L86" i="38"/>
  <c r="K86" i="38"/>
  <c r="J86" i="38"/>
  <c r="I86" i="38"/>
  <c r="H86" i="38"/>
  <c r="G86" i="38"/>
  <c r="F86" i="38"/>
  <c r="E86" i="38"/>
  <c r="D86" i="38"/>
  <c r="P86" i="38" s="1"/>
  <c r="P85" i="38"/>
  <c r="P84" i="38"/>
  <c r="P83" i="38"/>
  <c r="O82" i="38"/>
  <c r="N82" i="38"/>
  <c r="M82" i="38"/>
  <c r="L82" i="38"/>
  <c r="K82" i="38"/>
  <c r="J82" i="38"/>
  <c r="I82" i="38"/>
  <c r="H82" i="38"/>
  <c r="G82" i="38"/>
  <c r="F82" i="38"/>
  <c r="E82" i="38"/>
  <c r="D82" i="38"/>
  <c r="P82" i="38" s="1"/>
  <c r="P81" i="38"/>
  <c r="P80" i="38"/>
  <c r="O79" i="38"/>
  <c r="N79" i="38"/>
  <c r="M79" i="38"/>
  <c r="L79" i="38"/>
  <c r="K79" i="38"/>
  <c r="J79" i="38"/>
  <c r="I79" i="38"/>
  <c r="H79" i="38"/>
  <c r="G79" i="38"/>
  <c r="F79" i="38"/>
  <c r="E79" i="38"/>
  <c r="D79" i="38"/>
  <c r="P79" i="38" s="1"/>
  <c r="P78" i="38"/>
  <c r="P77" i="38"/>
  <c r="P76" i="38"/>
  <c r="O75" i="38"/>
  <c r="N75" i="38"/>
  <c r="M75" i="38"/>
  <c r="L75" i="38"/>
  <c r="K75" i="38"/>
  <c r="J75" i="38"/>
  <c r="I75" i="38"/>
  <c r="H75" i="38"/>
  <c r="G75" i="38"/>
  <c r="F75" i="38"/>
  <c r="E75" i="38"/>
  <c r="D75" i="38"/>
  <c r="P75" i="38" s="1"/>
  <c r="P74" i="38"/>
  <c r="P73" i="38"/>
  <c r="O72" i="38"/>
  <c r="N72" i="38"/>
  <c r="M72" i="38"/>
  <c r="L72" i="38"/>
  <c r="K72" i="38"/>
  <c r="J72" i="38"/>
  <c r="I72" i="38"/>
  <c r="H72" i="38"/>
  <c r="G72" i="38"/>
  <c r="F72" i="38"/>
  <c r="E72" i="38"/>
  <c r="D72" i="38"/>
  <c r="P72" i="38" s="1"/>
  <c r="P71" i="38"/>
  <c r="P70" i="38"/>
  <c r="P69" i="38"/>
  <c r="O68" i="38"/>
  <c r="N68" i="38"/>
  <c r="M68" i="38"/>
  <c r="L68" i="38"/>
  <c r="K68" i="38"/>
  <c r="J68" i="38"/>
  <c r="I68" i="38"/>
  <c r="H68" i="38"/>
  <c r="G68" i="38"/>
  <c r="F68" i="38"/>
  <c r="E68" i="38"/>
  <c r="D68" i="38"/>
  <c r="P68" i="38" s="1"/>
  <c r="P67" i="38"/>
  <c r="P66" i="38"/>
  <c r="P65" i="38"/>
  <c r="P64" i="38"/>
  <c r="P63" i="38"/>
  <c r="P62" i="38"/>
  <c r="O61" i="38"/>
  <c r="N61" i="38"/>
  <c r="M61" i="38"/>
  <c r="L61" i="38"/>
  <c r="K61" i="38"/>
  <c r="J61" i="38"/>
  <c r="I61" i="38"/>
  <c r="H61" i="38"/>
  <c r="G61" i="38"/>
  <c r="F61" i="38"/>
  <c r="E61" i="38"/>
  <c r="D61" i="38"/>
  <c r="P61" i="38" s="1"/>
  <c r="P60" i="38"/>
  <c r="P59" i="38"/>
  <c r="P58" i="38"/>
  <c r="O57" i="38"/>
  <c r="O111" i="38" s="1"/>
  <c r="N57" i="38"/>
  <c r="N111" i="38" s="1"/>
  <c r="M57" i="38"/>
  <c r="M111" i="38" s="1"/>
  <c r="L57" i="38"/>
  <c r="L111" i="38" s="1"/>
  <c r="K57" i="38"/>
  <c r="K111" i="38" s="1"/>
  <c r="J57" i="38"/>
  <c r="J111" i="38" s="1"/>
  <c r="I57" i="38"/>
  <c r="I111" i="38" s="1"/>
  <c r="H57" i="38"/>
  <c r="H111" i="38" s="1"/>
  <c r="G57" i="38"/>
  <c r="G111" i="38" s="1"/>
  <c r="F57" i="38"/>
  <c r="F111" i="38" s="1"/>
  <c r="E57" i="38"/>
  <c r="E111" i="38" s="1"/>
  <c r="D57" i="38"/>
  <c r="D111" i="38" s="1"/>
  <c r="P55" i="38"/>
  <c r="P54" i="38"/>
  <c r="O53" i="38"/>
  <c r="N53" i="38"/>
  <c r="M53" i="38"/>
  <c r="L53" i="38"/>
  <c r="K53" i="38"/>
  <c r="J53" i="38"/>
  <c r="I53" i="38"/>
  <c r="H53" i="38"/>
  <c r="G53" i="38"/>
  <c r="F53" i="38"/>
  <c r="E53" i="38"/>
  <c r="D53" i="38"/>
  <c r="P53" i="38" s="1"/>
  <c r="P52" i="38"/>
  <c r="P51" i="38"/>
  <c r="P50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P49" i="38" s="1"/>
  <c r="P48" i="38"/>
  <c r="P47" i="38"/>
  <c r="O46" i="38"/>
  <c r="N46" i="38"/>
  <c r="M46" i="38"/>
  <c r="L46" i="38"/>
  <c r="K46" i="38"/>
  <c r="J46" i="38"/>
  <c r="I46" i="38"/>
  <c r="H46" i="38"/>
  <c r="G46" i="38"/>
  <c r="F46" i="38"/>
  <c r="E46" i="38"/>
  <c r="D46" i="38"/>
  <c r="P46" i="38" s="1"/>
  <c r="P45" i="38"/>
  <c r="P44" i="38"/>
  <c r="P43" i="38"/>
  <c r="O42" i="38"/>
  <c r="N42" i="38"/>
  <c r="M42" i="38"/>
  <c r="L42" i="38"/>
  <c r="K42" i="38"/>
  <c r="J42" i="38"/>
  <c r="I42" i="38"/>
  <c r="H42" i="38"/>
  <c r="G42" i="38"/>
  <c r="F42" i="38"/>
  <c r="E42" i="38"/>
  <c r="D42" i="38"/>
  <c r="P42" i="38" s="1"/>
  <c r="P41" i="38"/>
  <c r="P40" i="38"/>
  <c r="O39" i="38"/>
  <c r="N39" i="38"/>
  <c r="M39" i="38"/>
  <c r="L39" i="38"/>
  <c r="K39" i="38"/>
  <c r="J39" i="38"/>
  <c r="I39" i="38"/>
  <c r="H39" i="38"/>
  <c r="G39" i="38"/>
  <c r="F39" i="38"/>
  <c r="E39" i="38"/>
  <c r="D39" i="38"/>
  <c r="P39" i="38" s="1"/>
  <c r="P38" i="38"/>
  <c r="P37" i="38"/>
  <c r="P36" i="38"/>
  <c r="O35" i="38"/>
  <c r="N35" i="38"/>
  <c r="N34" i="38" s="1"/>
  <c r="N27" i="38" s="1"/>
  <c r="M35" i="38"/>
  <c r="L35" i="38"/>
  <c r="L34" i="38" s="1"/>
  <c r="L27" i="38" s="1"/>
  <c r="K35" i="38"/>
  <c r="J35" i="38"/>
  <c r="J34" i="38" s="1"/>
  <c r="J27" i="38" s="1"/>
  <c r="I35" i="38"/>
  <c r="H35" i="38"/>
  <c r="H34" i="38" s="1"/>
  <c r="H27" i="38" s="1"/>
  <c r="G35" i="38"/>
  <c r="F35" i="38"/>
  <c r="F34" i="38" s="1"/>
  <c r="F27" i="38" s="1"/>
  <c r="E35" i="38"/>
  <c r="D35" i="38"/>
  <c r="D34" i="38" s="1"/>
  <c r="O34" i="38"/>
  <c r="O27" i="38" s="1"/>
  <c r="M34" i="38"/>
  <c r="M27" i="38" s="1"/>
  <c r="K34" i="38"/>
  <c r="K27" i="38" s="1"/>
  <c r="I34" i="38"/>
  <c r="I27" i="38" s="1"/>
  <c r="G34" i="38"/>
  <c r="G27" i="38" s="1"/>
  <c r="E34" i="38"/>
  <c r="E27" i="38" s="1"/>
  <c r="P33" i="38"/>
  <c r="P32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P31" i="38" s="1"/>
  <c r="P30" i="38"/>
  <c r="P29" i="38"/>
  <c r="P28" i="38"/>
  <c r="P26" i="38"/>
  <c r="P25" i="38"/>
  <c r="P24" i="38"/>
  <c r="P23" i="38"/>
  <c r="P22" i="38"/>
  <c r="P21" i="38"/>
  <c r="O20" i="38"/>
  <c r="N20" i="38"/>
  <c r="M20" i="38"/>
  <c r="L20" i="38"/>
  <c r="K20" i="38"/>
  <c r="J20" i="38"/>
  <c r="I20" i="38"/>
  <c r="H20" i="38"/>
  <c r="G20" i="38"/>
  <c r="F20" i="38"/>
  <c r="E20" i="38"/>
  <c r="D20" i="38"/>
  <c r="P20" i="38" s="1"/>
  <c r="P124" i="37"/>
  <c r="P120" i="37"/>
  <c r="P119" i="37"/>
  <c r="P118" i="37"/>
  <c r="P117" i="37"/>
  <c r="P116" i="37"/>
  <c r="P115" i="37"/>
  <c r="P114" i="37"/>
  <c r="O113" i="37"/>
  <c r="N113" i="37"/>
  <c r="N112" i="37" s="1"/>
  <c r="M113" i="37"/>
  <c r="L113" i="37"/>
  <c r="L112" i="37" s="1"/>
  <c r="K113" i="37"/>
  <c r="J113" i="37"/>
  <c r="J112" i="37" s="1"/>
  <c r="I113" i="37"/>
  <c r="H113" i="37"/>
  <c r="H112" i="37" s="1"/>
  <c r="G113" i="37"/>
  <c r="F113" i="37"/>
  <c r="F112" i="37" s="1"/>
  <c r="E113" i="37"/>
  <c r="D113" i="37"/>
  <c r="D112" i="37" s="1"/>
  <c r="P112" i="37" s="1"/>
  <c r="O112" i="37"/>
  <c r="M112" i="37"/>
  <c r="K112" i="37"/>
  <c r="I112" i="37"/>
  <c r="G112" i="37"/>
  <c r="E112" i="37"/>
  <c r="P110" i="37"/>
  <c r="P109" i="37"/>
  <c r="O108" i="37"/>
  <c r="N108" i="37"/>
  <c r="M108" i="37"/>
  <c r="L108" i="37"/>
  <c r="K108" i="37"/>
  <c r="J108" i="37"/>
  <c r="I108" i="37"/>
  <c r="H108" i="37"/>
  <c r="G108" i="37"/>
  <c r="F108" i="37"/>
  <c r="E108" i="37"/>
  <c r="D108" i="37"/>
  <c r="P108" i="37" s="1"/>
  <c r="P107" i="37"/>
  <c r="P106" i="37"/>
  <c r="O105" i="37"/>
  <c r="N105" i="37"/>
  <c r="N104" i="37" s="1"/>
  <c r="M105" i="37"/>
  <c r="L105" i="37"/>
  <c r="L104" i="37" s="1"/>
  <c r="K105" i="37"/>
  <c r="J105" i="37"/>
  <c r="J104" i="37" s="1"/>
  <c r="I105" i="37"/>
  <c r="H105" i="37"/>
  <c r="H104" i="37" s="1"/>
  <c r="G105" i="37"/>
  <c r="F105" i="37"/>
  <c r="F104" i="37" s="1"/>
  <c r="E105" i="37"/>
  <c r="D105" i="37"/>
  <c r="D104" i="37" s="1"/>
  <c r="P104" i="37" s="1"/>
  <c r="O104" i="37"/>
  <c r="M104" i="37"/>
  <c r="K104" i="37"/>
  <c r="I104" i="37"/>
  <c r="G104" i="37"/>
  <c r="E104" i="37"/>
  <c r="P103" i="37"/>
  <c r="P102" i="37"/>
  <c r="P101" i="37"/>
  <c r="P100" i="37"/>
  <c r="P99" i="37"/>
  <c r="P98" i="37"/>
  <c r="P97" i="37"/>
  <c r="P96" i="37"/>
  <c r="P95" i="37"/>
  <c r="P94" i="37"/>
  <c r="O93" i="37"/>
  <c r="N93" i="37"/>
  <c r="M93" i="37"/>
  <c r="L93" i="37"/>
  <c r="K93" i="37"/>
  <c r="J93" i="37"/>
  <c r="I93" i="37"/>
  <c r="H93" i="37"/>
  <c r="G93" i="37"/>
  <c r="F93" i="37"/>
  <c r="E93" i="37"/>
  <c r="D93" i="37"/>
  <c r="P93" i="37" s="1"/>
  <c r="P92" i="37"/>
  <c r="P91" i="37"/>
  <c r="P90" i="37"/>
  <c r="O89" i="37"/>
  <c r="N89" i="37"/>
  <c r="M89" i="37"/>
  <c r="L89" i="37"/>
  <c r="K89" i="37"/>
  <c r="J89" i="37"/>
  <c r="I89" i="37"/>
  <c r="H89" i="37"/>
  <c r="G89" i="37"/>
  <c r="F89" i="37"/>
  <c r="E89" i="37"/>
  <c r="D89" i="37"/>
  <c r="P89" i="37" s="1"/>
  <c r="P88" i="37"/>
  <c r="P87" i="37"/>
  <c r="O86" i="37"/>
  <c r="N86" i="37"/>
  <c r="M86" i="37"/>
  <c r="L86" i="37"/>
  <c r="K86" i="37"/>
  <c r="J86" i="37"/>
  <c r="I86" i="37"/>
  <c r="H86" i="37"/>
  <c r="G86" i="37"/>
  <c r="F86" i="37"/>
  <c r="E86" i="37"/>
  <c r="D86" i="37"/>
  <c r="P86" i="37" s="1"/>
  <c r="P85" i="37"/>
  <c r="P84" i="37"/>
  <c r="P83" i="37"/>
  <c r="O82" i="37"/>
  <c r="N82" i="37"/>
  <c r="M82" i="37"/>
  <c r="L82" i="37"/>
  <c r="K82" i="37"/>
  <c r="J82" i="37"/>
  <c r="I82" i="37"/>
  <c r="H82" i="37"/>
  <c r="G82" i="37"/>
  <c r="F82" i="37"/>
  <c r="E82" i="37"/>
  <c r="D82" i="37"/>
  <c r="P82" i="37" s="1"/>
  <c r="P81" i="37"/>
  <c r="P80" i="37"/>
  <c r="O79" i="37"/>
  <c r="N79" i="37"/>
  <c r="M79" i="37"/>
  <c r="L79" i="37"/>
  <c r="K79" i="37"/>
  <c r="J79" i="37"/>
  <c r="I79" i="37"/>
  <c r="H79" i="37"/>
  <c r="G79" i="37"/>
  <c r="F79" i="37"/>
  <c r="E79" i="37"/>
  <c r="D79" i="37"/>
  <c r="P79" i="37" s="1"/>
  <c r="P78" i="37"/>
  <c r="P77" i="37"/>
  <c r="P76" i="37"/>
  <c r="O75" i="37"/>
  <c r="N75" i="37"/>
  <c r="M75" i="37"/>
  <c r="L75" i="37"/>
  <c r="K75" i="37"/>
  <c r="J75" i="37"/>
  <c r="I75" i="37"/>
  <c r="H75" i="37"/>
  <c r="G75" i="37"/>
  <c r="F75" i="37"/>
  <c r="E75" i="37"/>
  <c r="D75" i="37"/>
  <c r="P75" i="37" s="1"/>
  <c r="P74" i="37"/>
  <c r="P73" i="37"/>
  <c r="O72" i="37"/>
  <c r="N72" i="37"/>
  <c r="M72" i="37"/>
  <c r="L72" i="37"/>
  <c r="K72" i="37"/>
  <c r="J72" i="37"/>
  <c r="I72" i="37"/>
  <c r="H72" i="37"/>
  <c r="G72" i="37"/>
  <c r="F72" i="37"/>
  <c r="E72" i="37"/>
  <c r="D72" i="37"/>
  <c r="P72" i="37" s="1"/>
  <c r="P71" i="37"/>
  <c r="P70" i="37"/>
  <c r="P69" i="37"/>
  <c r="O68" i="37"/>
  <c r="N68" i="37"/>
  <c r="M68" i="37"/>
  <c r="L68" i="37"/>
  <c r="K68" i="37"/>
  <c r="J68" i="37"/>
  <c r="I68" i="37"/>
  <c r="H68" i="37"/>
  <c r="G68" i="37"/>
  <c r="F68" i="37"/>
  <c r="E68" i="37"/>
  <c r="D68" i="37"/>
  <c r="P68" i="37" s="1"/>
  <c r="P67" i="37"/>
  <c r="P66" i="37"/>
  <c r="P65" i="37"/>
  <c r="P64" i="37"/>
  <c r="P63" i="37"/>
  <c r="P62" i="37"/>
  <c r="O61" i="37"/>
  <c r="N61" i="37"/>
  <c r="M61" i="37"/>
  <c r="L61" i="37"/>
  <c r="K61" i="37"/>
  <c r="J61" i="37"/>
  <c r="I61" i="37"/>
  <c r="H61" i="37"/>
  <c r="G61" i="37"/>
  <c r="F61" i="37"/>
  <c r="E61" i="37"/>
  <c r="D61" i="37"/>
  <c r="P61" i="37" s="1"/>
  <c r="P60" i="37"/>
  <c r="P59" i="37"/>
  <c r="P58" i="37"/>
  <c r="O57" i="37"/>
  <c r="O111" i="37" s="1"/>
  <c r="N57" i="37"/>
  <c r="N111" i="37" s="1"/>
  <c r="M57" i="37"/>
  <c r="M111" i="37" s="1"/>
  <c r="L57" i="37"/>
  <c r="L111" i="37" s="1"/>
  <c r="K57" i="37"/>
  <c r="K111" i="37" s="1"/>
  <c r="J57" i="37"/>
  <c r="J111" i="37" s="1"/>
  <c r="I57" i="37"/>
  <c r="I111" i="37" s="1"/>
  <c r="H57" i="37"/>
  <c r="H111" i="37" s="1"/>
  <c r="G57" i="37"/>
  <c r="G111" i="37" s="1"/>
  <c r="F57" i="37"/>
  <c r="F111" i="37" s="1"/>
  <c r="E57" i="37"/>
  <c r="E111" i="37" s="1"/>
  <c r="D57" i="37"/>
  <c r="D111" i="37" s="1"/>
  <c r="P111" i="37" s="1"/>
  <c r="P55" i="37"/>
  <c r="P54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P53" i="37" s="1"/>
  <c r="P52" i="37"/>
  <c r="P51" i="37"/>
  <c r="P50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P49" i="37" s="1"/>
  <c r="P48" i="37"/>
  <c r="P47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P46" i="37" s="1"/>
  <c r="P45" i="37"/>
  <c r="P44" i="37"/>
  <c r="P43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P42" i="37" s="1"/>
  <c r="P41" i="37"/>
  <c r="P40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P39" i="37" s="1"/>
  <c r="P38" i="37"/>
  <c r="P37" i="37"/>
  <c r="P36" i="37"/>
  <c r="O35" i="37"/>
  <c r="O34" i="37" s="1"/>
  <c r="O27" i="37" s="1"/>
  <c r="N35" i="37"/>
  <c r="M35" i="37"/>
  <c r="M34" i="37" s="1"/>
  <c r="M27" i="37" s="1"/>
  <c r="L35" i="37"/>
  <c r="K35" i="37"/>
  <c r="K34" i="37" s="1"/>
  <c r="J35" i="37"/>
  <c r="I35" i="37"/>
  <c r="I34" i="37" s="1"/>
  <c r="I27" i="37" s="1"/>
  <c r="H35" i="37"/>
  <c r="G35" i="37"/>
  <c r="G34" i="37" s="1"/>
  <c r="F35" i="37"/>
  <c r="E35" i="37"/>
  <c r="E34" i="37" s="1"/>
  <c r="E27" i="37" s="1"/>
  <c r="D35" i="37"/>
  <c r="P35" i="37" s="1"/>
  <c r="N34" i="37"/>
  <c r="N27" i="37" s="1"/>
  <c r="L34" i="37"/>
  <c r="L27" i="37" s="1"/>
  <c r="J34" i="37"/>
  <c r="J27" i="37" s="1"/>
  <c r="H34" i="37"/>
  <c r="H27" i="37" s="1"/>
  <c r="F34" i="37"/>
  <c r="F27" i="37" s="1"/>
  <c r="D34" i="37"/>
  <c r="D27" i="37" s="1"/>
  <c r="P33" i="37"/>
  <c r="P32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P31" i="37" s="1"/>
  <c r="P30" i="37"/>
  <c r="P29" i="37"/>
  <c r="P28" i="37"/>
  <c r="K27" i="37"/>
  <c r="G27" i="37"/>
  <c r="P26" i="37"/>
  <c r="P25" i="37"/>
  <c r="P24" i="37"/>
  <c r="P23" i="37"/>
  <c r="P22" i="37"/>
  <c r="P21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P20" i="37" s="1"/>
  <c r="P124" i="36"/>
  <c r="P120" i="36"/>
  <c r="P119" i="36"/>
  <c r="P118" i="36"/>
  <c r="P117" i="36"/>
  <c r="P116" i="36"/>
  <c r="P115" i="36"/>
  <c r="P114" i="36"/>
  <c r="O113" i="36"/>
  <c r="O112" i="36" s="1"/>
  <c r="N113" i="36"/>
  <c r="M113" i="36"/>
  <c r="M112" i="36" s="1"/>
  <c r="L113" i="36"/>
  <c r="K113" i="36"/>
  <c r="K112" i="36" s="1"/>
  <c r="J113" i="36"/>
  <c r="I113" i="36"/>
  <c r="I112" i="36" s="1"/>
  <c r="H113" i="36"/>
  <c r="G113" i="36"/>
  <c r="G112" i="36" s="1"/>
  <c r="F113" i="36"/>
  <c r="E113" i="36"/>
  <c r="E112" i="36" s="1"/>
  <c r="D113" i="36"/>
  <c r="P113" i="36" s="1"/>
  <c r="N112" i="36"/>
  <c r="L112" i="36"/>
  <c r="J112" i="36"/>
  <c r="H112" i="36"/>
  <c r="F112" i="36"/>
  <c r="D112" i="36"/>
  <c r="P112" i="36" s="1"/>
  <c r="O111" i="36"/>
  <c r="K111" i="36"/>
  <c r="G111" i="36"/>
  <c r="P110" i="36"/>
  <c r="P109" i="36"/>
  <c r="O108" i="36"/>
  <c r="N108" i="36"/>
  <c r="M108" i="36"/>
  <c r="L108" i="36"/>
  <c r="L104" i="36" s="1"/>
  <c r="K108" i="36"/>
  <c r="J108" i="36"/>
  <c r="I108" i="36"/>
  <c r="H108" i="36"/>
  <c r="H104" i="36" s="1"/>
  <c r="G108" i="36"/>
  <c r="F108" i="36"/>
  <c r="E108" i="36"/>
  <c r="D108" i="36"/>
  <c r="D104" i="36" s="1"/>
  <c r="P104" i="36" s="1"/>
  <c r="P107" i="36"/>
  <c r="P106" i="36"/>
  <c r="O105" i="36"/>
  <c r="O104" i="36" s="1"/>
  <c r="N105" i="36"/>
  <c r="M105" i="36"/>
  <c r="M104" i="36" s="1"/>
  <c r="L105" i="36"/>
  <c r="K105" i="36"/>
  <c r="K104" i="36" s="1"/>
  <c r="J105" i="36"/>
  <c r="I105" i="36"/>
  <c r="I104" i="36" s="1"/>
  <c r="H105" i="36"/>
  <c r="G105" i="36"/>
  <c r="G104" i="36" s="1"/>
  <c r="F105" i="36"/>
  <c r="E105" i="36"/>
  <c r="E104" i="36" s="1"/>
  <c r="D105" i="36"/>
  <c r="P105" i="36" s="1"/>
  <c r="N104" i="36"/>
  <c r="J104" i="36"/>
  <c r="F104" i="36"/>
  <c r="P103" i="36"/>
  <c r="P102" i="36"/>
  <c r="P101" i="36"/>
  <c r="P100" i="36"/>
  <c r="P99" i="36"/>
  <c r="P98" i="36"/>
  <c r="P97" i="36"/>
  <c r="P96" i="36"/>
  <c r="P95" i="36"/>
  <c r="P94" i="36"/>
  <c r="O93" i="36"/>
  <c r="O89" i="36" s="1"/>
  <c r="N93" i="36"/>
  <c r="M93" i="36"/>
  <c r="M89" i="36" s="1"/>
  <c r="L93" i="36"/>
  <c r="K93" i="36"/>
  <c r="K89" i="36" s="1"/>
  <c r="J93" i="36"/>
  <c r="I93" i="36"/>
  <c r="I89" i="36" s="1"/>
  <c r="H93" i="36"/>
  <c r="G93" i="36"/>
  <c r="G89" i="36" s="1"/>
  <c r="F93" i="36"/>
  <c r="E93" i="36"/>
  <c r="E89" i="36" s="1"/>
  <c r="D93" i="36"/>
  <c r="P92" i="36"/>
  <c r="P91" i="36"/>
  <c r="P90" i="36"/>
  <c r="N89" i="36"/>
  <c r="L89" i="36"/>
  <c r="J89" i="36"/>
  <c r="H89" i="36"/>
  <c r="F89" i="36"/>
  <c r="D89" i="36"/>
  <c r="P88" i="36"/>
  <c r="P87" i="36"/>
  <c r="O86" i="36"/>
  <c r="N86" i="36"/>
  <c r="M86" i="36"/>
  <c r="L86" i="36"/>
  <c r="K86" i="36"/>
  <c r="J86" i="36"/>
  <c r="I86" i="36"/>
  <c r="H86" i="36"/>
  <c r="G86" i="36"/>
  <c r="F86" i="36"/>
  <c r="E86" i="36"/>
  <c r="D86" i="36"/>
  <c r="P86" i="36" s="1"/>
  <c r="P85" i="36"/>
  <c r="P84" i="36"/>
  <c r="P83" i="36"/>
  <c r="O82" i="36"/>
  <c r="N82" i="36"/>
  <c r="M82" i="36"/>
  <c r="L82" i="36"/>
  <c r="K82" i="36"/>
  <c r="J82" i="36"/>
  <c r="I82" i="36"/>
  <c r="H82" i="36"/>
  <c r="G82" i="36"/>
  <c r="F82" i="36"/>
  <c r="E82" i="36"/>
  <c r="D82" i="36"/>
  <c r="P82" i="36" s="1"/>
  <c r="P81" i="36"/>
  <c r="P80" i="36"/>
  <c r="O79" i="36"/>
  <c r="N79" i="36"/>
  <c r="M79" i="36"/>
  <c r="L79" i="36"/>
  <c r="K79" i="36"/>
  <c r="J79" i="36"/>
  <c r="I79" i="36"/>
  <c r="H79" i="36"/>
  <c r="G79" i="36"/>
  <c r="F79" i="36"/>
  <c r="E79" i="36"/>
  <c r="D79" i="36"/>
  <c r="P79" i="36" s="1"/>
  <c r="P78" i="36"/>
  <c r="P77" i="36"/>
  <c r="P76" i="36"/>
  <c r="O75" i="36"/>
  <c r="N75" i="36"/>
  <c r="M75" i="36"/>
  <c r="L75" i="36"/>
  <c r="K75" i="36"/>
  <c r="J75" i="36"/>
  <c r="I75" i="36"/>
  <c r="H75" i="36"/>
  <c r="G75" i="36"/>
  <c r="F75" i="36"/>
  <c r="E75" i="36"/>
  <c r="D75" i="36"/>
  <c r="P75" i="36" s="1"/>
  <c r="P74" i="36"/>
  <c r="P73" i="36"/>
  <c r="O72" i="36"/>
  <c r="N72" i="36"/>
  <c r="M72" i="36"/>
  <c r="L72" i="36"/>
  <c r="K72" i="36"/>
  <c r="J72" i="36"/>
  <c r="I72" i="36"/>
  <c r="H72" i="36"/>
  <c r="G72" i="36"/>
  <c r="F72" i="36"/>
  <c r="E72" i="36"/>
  <c r="D72" i="36"/>
  <c r="P72" i="36" s="1"/>
  <c r="P71" i="36"/>
  <c r="P70" i="36"/>
  <c r="P69" i="36"/>
  <c r="O68" i="36"/>
  <c r="N68" i="36"/>
  <c r="M68" i="36"/>
  <c r="L68" i="36"/>
  <c r="K68" i="36"/>
  <c r="J68" i="36"/>
  <c r="I68" i="36"/>
  <c r="H68" i="36"/>
  <c r="G68" i="36"/>
  <c r="F68" i="36"/>
  <c r="E68" i="36"/>
  <c r="D68" i="36"/>
  <c r="P68" i="36" s="1"/>
  <c r="P67" i="36"/>
  <c r="P66" i="36"/>
  <c r="P65" i="36"/>
  <c r="P64" i="36"/>
  <c r="P63" i="36"/>
  <c r="P62" i="36"/>
  <c r="O61" i="36"/>
  <c r="N61" i="36"/>
  <c r="M61" i="36"/>
  <c r="L61" i="36"/>
  <c r="K61" i="36"/>
  <c r="J61" i="36"/>
  <c r="I61" i="36"/>
  <c r="H61" i="36"/>
  <c r="G61" i="36"/>
  <c r="F61" i="36"/>
  <c r="E61" i="36"/>
  <c r="D61" i="36"/>
  <c r="P61" i="36" s="1"/>
  <c r="P60" i="36"/>
  <c r="P59" i="36"/>
  <c r="P58" i="36"/>
  <c r="O57" i="36"/>
  <c r="N57" i="36"/>
  <c r="N111" i="36" s="1"/>
  <c r="M57" i="36"/>
  <c r="M111" i="36" s="1"/>
  <c r="L57" i="36"/>
  <c r="L111" i="36" s="1"/>
  <c r="K57" i="36"/>
  <c r="J57" i="36"/>
  <c r="J111" i="36" s="1"/>
  <c r="I57" i="36"/>
  <c r="I111" i="36" s="1"/>
  <c r="H57" i="36"/>
  <c r="H111" i="36" s="1"/>
  <c r="G57" i="36"/>
  <c r="F57" i="36"/>
  <c r="F111" i="36" s="1"/>
  <c r="E57" i="36"/>
  <c r="E111" i="36" s="1"/>
  <c r="D57" i="36"/>
  <c r="D111" i="36" s="1"/>
  <c r="P55" i="36"/>
  <c r="P54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P53" i="36" s="1"/>
  <c r="P52" i="36"/>
  <c r="P51" i="36"/>
  <c r="P50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P49" i="36" s="1"/>
  <c r="P48" i="36"/>
  <c r="P47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P46" i="36" s="1"/>
  <c r="P45" i="36"/>
  <c r="P44" i="36"/>
  <c r="P43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P42" i="36" s="1"/>
  <c r="P41" i="36"/>
  <c r="P40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P39" i="36" s="1"/>
  <c r="P38" i="36"/>
  <c r="P37" i="36"/>
  <c r="P36" i="36"/>
  <c r="O35" i="36"/>
  <c r="O34" i="36" s="1"/>
  <c r="O27" i="36" s="1"/>
  <c r="N35" i="36"/>
  <c r="M35" i="36"/>
  <c r="M34" i="36" s="1"/>
  <c r="M27" i="36" s="1"/>
  <c r="L35" i="36"/>
  <c r="K35" i="36"/>
  <c r="K34" i="36" s="1"/>
  <c r="K27" i="36" s="1"/>
  <c r="J35" i="36"/>
  <c r="I35" i="36"/>
  <c r="I34" i="36" s="1"/>
  <c r="I27" i="36" s="1"/>
  <c r="H35" i="36"/>
  <c r="G35" i="36"/>
  <c r="G34" i="36" s="1"/>
  <c r="G27" i="36" s="1"/>
  <c r="F35" i="36"/>
  <c r="E35" i="36"/>
  <c r="E34" i="36" s="1"/>
  <c r="E27" i="36" s="1"/>
  <c r="D35" i="36"/>
  <c r="P35" i="36" s="1"/>
  <c r="N34" i="36"/>
  <c r="N27" i="36" s="1"/>
  <c r="L34" i="36"/>
  <c r="L27" i="36" s="1"/>
  <c r="J34" i="36"/>
  <c r="J27" i="36" s="1"/>
  <c r="H34" i="36"/>
  <c r="H27" i="36" s="1"/>
  <c r="F34" i="36"/>
  <c r="F27" i="36" s="1"/>
  <c r="D34" i="36"/>
  <c r="D27" i="36" s="1"/>
  <c r="P33" i="36"/>
  <c r="P32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P31" i="36" s="1"/>
  <c r="P30" i="36"/>
  <c r="P29" i="36"/>
  <c r="P28" i="36"/>
  <c r="P26" i="36"/>
  <c r="P25" i="36"/>
  <c r="P24" i="36"/>
  <c r="P23" i="36"/>
  <c r="P22" i="36"/>
  <c r="P21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P20" i="36" s="1"/>
  <c r="P124" i="35"/>
  <c r="P120" i="35"/>
  <c r="P119" i="35"/>
  <c r="P118" i="35"/>
  <c r="P117" i="35"/>
  <c r="P116" i="35"/>
  <c r="P115" i="35"/>
  <c r="P114" i="35"/>
  <c r="O113" i="35"/>
  <c r="O112" i="35" s="1"/>
  <c r="N113" i="35"/>
  <c r="M113" i="35"/>
  <c r="M112" i="35" s="1"/>
  <c r="L113" i="35"/>
  <c r="K113" i="35"/>
  <c r="K112" i="35" s="1"/>
  <c r="J113" i="35"/>
  <c r="I113" i="35"/>
  <c r="I112" i="35" s="1"/>
  <c r="H113" i="35"/>
  <c r="G113" i="35"/>
  <c r="G112" i="35" s="1"/>
  <c r="F113" i="35"/>
  <c r="E113" i="35"/>
  <c r="E112" i="35" s="1"/>
  <c r="D113" i="35"/>
  <c r="P113" i="35" s="1"/>
  <c r="N112" i="35"/>
  <c r="L112" i="35"/>
  <c r="J112" i="35"/>
  <c r="H112" i="35"/>
  <c r="F112" i="35"/>
  <c r="D112" i="35"/>
  <c r="P112" i="35" s="1"/>
  <c r="P110" i="35"/>
  <c r="P109" i="35"/>
  <c r="O108" i="35"/>
  <c r="N108" i="35"/>
  <c r="M108" i="35"/>
  <c r="L108" i="35"/>
  <c r="K108" i="35"/>
  <c r="J108" i="35"/>
  <c r="I108" i="35"/>
  <c r="H108" i="35"/>
  <c r="G108" i="35"/>
  <c r="F108" i="35"/>
  <c r="E108" i="35"/>
  <c r="D108" i="35"/>
  <c r="P108" i="35" s="1"/>
  <c r="P107" i="35"/>
  <c r="P106" i="35"/>
  <c r="O105" i="35"/>
  <c r="O104" i="35" s="1"/>
  <c r="N105" i="35"/>
  <c r="M105" i="35"/>
  <c r="M104" i="35" s="1"/>
  <c r="L105" i="35"/>
  <c r="K105" i="35"/>
  <c r="K104" i="35" s="1"/>
  <c r="J105" i="35"/>
  <c r="I105" i="35"/>
  <c r="I104" i="35" s="1"/>
  <c r="H105" i="35"/>
  <c r="G105" i="35"/>
  <c r="G104" i="35" s="1"/>
  <c r="F105" i="35"/>
  <c r="E105" i="35"/>
  <c r="E104" i="35" s="1"/>
  <c r="D105" i="35"/>
  <c r="P105" i="35" s="1"/>
  <c r="N104" i="35"/>
  <c r="L104" i="35"/>
  <c r="J104" i="35"/>
  <c r="H104" i="35"/>
  <c r="F104" i="35"/>
  <c r="D104" i="35"/>
  <c r="P104" i="35" s="1"/>
  <c r="P103" i="35"/>
  <c r="P102" i="35"/>
  <c r="P101" i="35"/>
  <c r="P100" i="35"/>
  <c r="P99" i="35"/>
  <c r="P98" i="35"/>
  <c r="P97" i="35"/>
  <c r="P96" i="35"/>
  <c r="P95" i="35"/>
  <c r="P94" i="35"/>
  <c r="O93" i="35"/>
  <c r="N93" i="35"/>
  <c r="M93" i="35"/>
  <c r="L93" i="35"/>
  <c r="K93" i="35"/>
  <c r="J93" i="35"/>
  <c r="I93" i="35"/>
  <c r="H93" i="35"/>
  <c r="G93" i="35"/>
  <c r="F93" i="35"/>
  <c r="E93" i="35"/>
  <c r="D93" i="35"/>
  <c r="P93" i="35" s="1"/>
  <c r="P92" i="35"/>
  <c r="P91" i="35"/>
  <c r="P90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P89" i="35" s="1"/>
  <c r="P88" i="35"/>
  <c r="P87" i="35"/>
  <c r="O86" i="35"/>
  <c r="N86" i="35"/>
  <c r="M86" i="35"/>
  <c r="L86" i="35"/>
  <c r="K86" i="35"/>
  <c r="J86" i="35"/>
  <c r="I86" i="35"/>
  <c r="H86" i="35"/>
  <c r="G86" i="35"/>
  <c r="F86" i="35"/>
  <c r="E86" i="35"/>
  <c r="D86" i="35"/>
  <c r="P86" i="35" s="1"/>
  <c r="P85" i="35"/>
  <c r="P84" i="35"/>
  <c r="P83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P82" i="35" s="1"/>
  <c r="P81" i="35"/>
  <c r="P80" i="35"/>
  <c r="O79" i="35"/>
  <c r="N79" i="35"/>
  <c r="M79" i="35"/>
  <c r="L79" i="35"/>
  <c r="K79" i="35"/>
  <c r="J79" i="35"/>
  <c r="I79" i="35"/>
  <c r="H79" i="35"/>
  <c r="G79" i="35"/>
  <c r="F79" i="35"/>
  <c r="E79" i="35"/>
  <c r="D79" i="35"/>
  <c r="P79" i="35" s="1"/>
  <c r="P78" i="35"/>
  <c r="P77" i="35"/>
  <c r="P76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P75" i="35" s="1"/>
  <c r="P74" i="35"/>
  <c r="P73" i="35"/>
  <c r="O72" i="35"/>
  <c r="N72" i="35"/>
  <c r="M72" i="35"/>
  <c r="L72" i="35"/>
  <c r="K72" i="35"/>
  <c r="J72" i="35"/>
  <c r="I72" i="35"/>
  <c r="H72" i="35"/>
  <c r="G72" i="35"/>
  <c r="F72" i="35"/>
  <c r="E72" i="35"/>
  <c r="D72" i="35"/>
  <c r="P72" i="35" s="1"/>
  <c r="P71" i="35"/>
  <c r="P70" i="35"/>
  <c r="P69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P68" i="35" s="1"/>
  <c r="P67" i="35"/>
  <c r="P66" i="35"/>
  <c r="P65" i="35"/>
  <c r="P64" i="35"/>
  <c r="P63" i="35"/>
  <c r="P62" i="35"/>
  <c r="O61" i="35"/>
  <c r="N61" i="35"/>
  <c r="M61" i="35"/>
  <c r="L61" i="35"/>
  <c r="K61" i="35"/>
  <c r="J61" i="35"/>
  <c r="I61" i="35"/>
  <c r="H61" i="35"/>
  <c r="G61" i="35"/>
  <c r="F61" i="35"/>
  <c r="E61" i="35"/>
  <c r="D61" i="35"/>
  <c r="P61" i="35" s="1"/>
  <c r="P60" i="35"/>
  <c r="P59" i="35"/>
  <c r="P58" i="35"/>
  <c r="O57" i="35"/>
  <c r="O111" i="35" s="1"/>
  <c r="N57" i="35"/>
  <c r="N111" i="35" s="1"/>
  <c r="M57" i="35"/>
  <c r="M111" i="35" s="1"/>
  <c r="L57" i="35"/>
  <c r="L111" i="35" s="1"/>
  <c r="K57" i="35"/>
  <c r="K111" i="35" s="1"/>
  <c r="J57" i="35"/>
  <c r="J111" i="35" s="1"/>
  <c r="I57" i="35"/>
  <c r="I111" i="35" s="1"/>
  <c r="H57" i="35"/>
  <c r="H111" i="35" s="1"/>
  <c r="G57" i="35"/>
  <c r="G111" i="35" s="1"/>
  <c r="F57" i="35"/>
  <c r="F111" i="35" s="1"/>
  <c r="E57" i="35"/>
  <c r="E111" i="35" s="1"/>
  <c r="D57" i="35"/>
  <c r="D111" i="35" s="1"/>
  <c r="P55" i="35"/>
  <c r="P54" i="35"/>
  <c r="O53" i="35"/>
  <c r="N53" i="35"/>
  <c r="M53" i="35"/>
  <c r="L53" i="35"/>
  <c r="K53" i="35"/>
  <c r="J53" i="35"/>
  <c r="I53" i="35"/>
  <c r="H53" i="35"/>
  <c r="G53" i="35"/>
  <c r="F53" i="35"/>
  <c r="E53" i="35"/>
  <c r="D53" i="35"/>
  <c r="P53" i="35" s="1"/>
  <c r="P52" i="35"/>
  <c r="P51" i="35"/>
  <c r="P50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P49" i="35" s="1"/>
  <c r="P48" i="35"/>
  <c r="P47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P46" i="35" s="1"/>
  <c r="P45" i="35"/>
  <c r="P44" i="35"/>
  <c r="P43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P42" i="35" s="1"/>
  <c r="P41" i="35"/>
  <c r="P40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P39" i="35" s="1"/>
  <c r="P38" i="35"/>
  <c r="P37" i="35"/>
  <c r="P36" i="35"/>
  <c r="O35" i="35"/>
  <c r="N35" i="35"/>
  <c r="N34" i="35" s="1"/>
  <c r="N27" i="35" s="1"/>
  <c r="M35" i="35"/>
  <c r="L35" i="35"/>
  <c r="L34" i="35" s="1"/>
  <c r="L27" i="35" s="1"/>
  <c r="K35" i="35"/>
  <c r="J35" i="35"/>
  <c r="J34" i="35" s="1"/>
  <c r="J27" i="35" s="1"/>
  <c r="I35" i="35"/>
  <c r="H35" i="35"/>
  <c r="H34" i="35" s="1"/>
  <c r="H27" i="35" s="1"/>
  <c r="G35" i="35"/>
  <c r="F35" i="35"/>
  <c r="F34" i="35" s="1"/>
  <c r="F27" i="35" s="1"/>
  <c r="E35" i="35"/>
  <c r="D35" i="35"/>
  <c r="D34" i="35" s="1"/>
  <c r="O34" i="35"/>
  <c r="O27" i="35" s="1"/>
  <c r="M34" i="35"/>
  <c r="M27" i="35" s="1"/>
  <c r="K34" i="35"/>
  <c r="K27" i="35" s="1"/>
  <c r="I34" i="35"/>
  <c r="I27" i="35" s="1"/>
  <c r="G34" i="35"/>
  <c r="G27" i="35" s="1"/>
  <c r="E34" i="35"/>
  <c r="E27" i="35" s="1"/>
  <c r="P33" i="35"/>
  <c r="P32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P31" i="35" s="1"/>
  <c r="P30" i="35"/>
  <c r="P29" i="35"/>
  <c r="P28" i="35"/>
  <c r="P26" i="35"/>
  <c r="P25" i="35"/>
  <c r="P24" i="35"/>
  <c r="P23" i="35"/>
  <c r="P22" i="35"/>
  <c r="P21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P20" i="35" s="1"/>
  <c r="P124" i="34"/>
  <c r="P120" i="34"/>
  <c r="P119" i="34"/>
  <c r="P118" i="34"/>
  <c r="P117" i="34"/>
  <c r="P116" i="34"/>
  <c r="P115" i="34"/>
  <c r="P114" i="34"/>
  <c r="O113" i="34"/>
  <c r="N113" i="34"/>
  <c r="N112" i="34" s="1"/>
  <c r="M113" i="34"/>
  <c r="L113" i="34"/>
  <c r="L112" i="34" s="1"/>
  <c r="K113" i="34"/>
  <c r="J113" i="34"/>
  <c r="J112" i="34" s="1"/>
  <c r="I113" i="34"/>
  <c r="H113" i="34"/>
  <c r="H112" i="34" s="1"/>
  <c r="G113" i="34"/>
  <c r="F113" i="34"/>
  <c r="F112" i="34" s="1"/>
  <c r="E113" i="34"/>
  <c r="D113" i="34"/>
  <c r="D112" i="34" s="1"/>
  <c r="P112" i="34" s="1"/>
  <c r="O112" i="34"/>
  <c r="M112" i="34"/>
  <c r="K112" i="34"/>
  <c r="I112" i="34"/>
  <c r="G112" i="34"/>
  <c r="E112" i="34"/>
  <c r="P110" i="34"/>
  <c r="P109" i="34"/>
  <c r="O108" i="34"/>
  <c r="N108" i="34"/>
  <c r="M108" i="34"/>
  <c r="L108" i="34"/>
  <c r="K108" i="34"/>
  <c r="J108" i="34"/>
  <c r="I108" i="34"/>
  <c r="H108" i="34"/>
  <c r="G108" i="34"/>
  <c r="F108" i="34"/>
  <c r="E108" i="34"/>
  <c r="D108" i="34"/>
  <c r="P108" i="34" s="1"/>
  <c r="P107" i="34"/>
  <c r="P106" i="34"/>
  <c r="O105" i="34"/>
  <c r="N105" i="34"/>
  <c r="N104" i="34" s="1"/>
  <c r="M105" i="34"/>
  <c r="L105" i="34"/>
  <c r="L104" i="34" s="1"/>
  <c r="K105" i="34"/>
  <c r="J105" i="34"/>
  <c r="J104" i="34" s="1"/>
  <c r="I105" i="34"/>
  <c r="H105" i="34"/>
  <c r="H104" i="34" s="1"/>
  <c r="G105" i="34"/>
  <c r="F105" i="34"/>
  <c r="F104" i="34" s="1"/>
  <c r="E105" i="34"/>
  <c r="D105" i="34"/>
  <c r="D104" i="34" s="1"/>
  <c r="P104" i="34" s="1"/>
  <c r="O104" i="34"/>
  <c r="M104" i="34"/>
  <c r="K104" i="34"/>
  <c r="I104" i="34"/>
  <c r="G104" i="34"/>
  <c r="E104" i="34"/>
  <c r="P103" i="34"/>
  <c r="P102" i="34"/>
  <c r="P101" i="34"/>
  <c r="P100" i="34"/>
  <c r="P99" i="34"/>
  <c r="P98" i="34"/>
  <c r="P97" i="34"/>
  <c r="P96" i="34"/>
  <c r="P95" i="34"/>
  <c r="P94" i="34"/>
  <c r="O93" i="34"/>
  <c r="N93" i="34"/>
  <c r="M93" i="34"/>
  <c r="L93" i="34"/>
  <c r="K93" i="34"/>
  <c r="J93" i="34"/>
  <c r="I93" i="34"/>
  <c r="H93" i="34"/>
  <c r="G93" i="34"/>
  <c r="F93" i="34"/>
  <c r="E93" i="34"/>
  <c r="D93" i="34"/>
  <c r="P93" i="34" s="1"/>
  <c r="P92" i="34"/>
  <c r="P91" i="34"/>
  <c r="P90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P89" i="34" s="1"/>
  <c r="P88" i="34"/>
  <c r="P87" i="34"/>
  <c r="O86" i="34"/>
  <c r="N86" i="34"/>
  <c r="M86" i="34"/>
  <c r="L86" i="34"/>
  <c r="K86" i="34"/>
  <c r="J86" i="34"/>
  <c r="I86" i="34"/>
  <c r="H86" i="34"/>
  <c r="G86" i="34"/>
  <c r="F86" i="34"/>
  <c r="E86" i="34"/>
  <c r="D86" i="34"/>
  <c r="P86" i="34" s="1"/>
  <c r="P85" i="34"/>
  <c r="P84" i="34"/>
  <c r="P83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P82" i="34" s="1"/>
  <c r="P81" i="34"/>
  <c r="P80" i="34"/>
  <c r="O79" i="34"/>
  <c r="N79" i="34"/>
  <c r="M79" i="34"/>
  <c r="L79" i="34"/>
  <c r="K79" i="34"/>
  <c r="J79" i="34"/>
  <c r="I79" i="34"/>
  <c r="H79" i="34"/>
  <c r="G79" i="34"/>
  <c r="F79" i="34"/>
  <c r="E79" i="34"/>
  <c r="D79" i="34"/>
  <c r="P79" i="34" s="1"/>
  <c r="P78" i="34"/>
  <c r="P77" i="34"/>
  <c r="P76" i="34"/>
  <c r="O75" i="34"/>
  <c r="N75" i="34"/>
  <c r="M75" i="34"/>
  <c r="L75" i="34"/>
  <c r="K75" i="34"/>
  <c r="J75" i="34"/>
  <c r="I75" i="34"/>
  <c r="H75" i="34"/>
  <c r="G75" i="34"/>
  <c r="F75" i="34"/>
  <c r="E75" i="34"/>
  <c r="D75" i="34"/>
  <c r="P75" i="34" s="1"/>
  <c r="P74" i="34"/>
  <c r="P73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P72" i="34" s="1"/>
  <c r="P71" i="34"/>
  <c r="P70" i="34"/>
  <c r="P69" i="34"/>
  <c r="O68" i="34"/>
  <c r="N68" i="34"/>
  <c r="M68" i="34"/>
  <c r="L68" i="34"/>
  <c r="K68" i="34"/>
  <c r="J68" i="34"/>
  <c r="I68" i="34"/>
  <c r="H68" i="34"/>
  <c r="G68" i="34"/>
  <c r="F68" i="34"/>
  <c r="E68" i="34"/>
  <c r="D68" i="34"/>
  <c r="P68" i="34" s="1"/>
  <c r="P67" i="34"/>
  <c r="P66" i="34"/>
  <c r="P65" i="34"/>
  <c r="P64" i="34"/>
  <c r="P63" i="34"/>
  <c r="P62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P61" i="34" s="1"/>
  <c r="P60" i="34"/>
  <c r="P59" i="34"/>
  <c r="P58" i="34"/>
  <c r="O57" i="34"/>
  <c r="O111" i="34" s="1"/>
  <c r="N57" i="34"/>
  <c r="N111" i="34" s="1"/>
  <c r="M57" i="34"/>
  <c r="M111" i="34" s="1"/>
  <c r="L57" i="34"/>
  <c r="L111" i="34" s="1"/>
  <c r="K57" i="34"/>
  <c r="K111" i="34" s="1"/>
  <c r="J57" i="34"/>
  <c r="J111" i="34" s="1"/>
  <c r="I57" i="34"/>
  <c r="I111" i="34" s="1"/>
  <c r="H57" i="34"/>
  <c r="H111" i="34" s="1"/>
  <c r="G57" i="34"/>
  <c r="G111" i="34" s="1"/>
  <c r="F57" i="34"/>
  <c r="F111" i="34" s="1"/>
  <c r="E57" i="34"/>
  <c r="E111" i="34" s="1"/>
  <c r="D57" i="34"/>
  <c r="D111" i="34" s="1"/>
  <c r="P111" i="34" s="1"/>
  <c r="P55" i="34"/>
  <c r="P54" i="34"/>
  <c r="O53" i="34"/>
  <c r="N53" i="34"/>
  <c r="M53" i="34"/>
  <c r="L53" i="34"/>
  <c r="K53" i="34"/>
  <c r="J53" i="34"/>
  <c r="I53" i="34"/>
  <c r="H53" i="34"/>
  <c r="G53" i="34"/>
  <c r="F53" i="34"/>
  <c r="E53" i="34"/>
  <c r="D53" i="34"/>
  <c r="P53" i="34" s="1"/>
  <c r="P52" i="34"/>
  <c r="P51" i="34"/>
  <c r="P50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P49" i="34" s="1"/>
  <c r="P48" i="34"/>
  <c r="P47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P46" i="34" s="1"/>
  <c r="P45" i="34"/>
  <c r="P44" i="34"/>
  <c r="P43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P42" i="34" s="1"/>
  <c r="P41" i="34"/>
  <c r="P40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P39" i="34" s="1"/>
  <c r="P38" i="34"/>
  <c r="P37" i="34"/>
  <c r="P36" i="34"/>
  <c r="O35" i="34"/>
  <c r="O34" i="34" s="1"/>
  <c r="O27" i="34" s="1"/>
  <c r="N35" i="34"/>
  <c r="M35" i="34"/>
  <c r="M34" i="34" s="1"/>
  <c r="M27" i="34" s="1"/>
  <c r="L35" i="34"/>
  <c r="K35" i="34"/>
  <c r="K34" i="34" s="1"/>
  <c r="K27" i="34" s="1"/>
  <c r="J35" i="34"/>
  <c r="I35" i="34"/>
  <c r="I34" i="34" s="1"/>
  <c r="I27" i="34" s="1"/>
  <c r="H35" i="34"/>
  <c r="G35" i="34"/>
  <c r="G34" i="34" s="1"/>
  <c r="G27" i="34" s="1"/>
  <c r="F35" i="34"/>
  <c r="E35" i="34"/>
  <c r="E34" i="34" s="1"/>
  <c r="E27" i="34" s="1"/>
  <c r="D35" i="34"/>
  <c r="P35" i="34" s="1"/>
  <c r="N34" i="34"/>
  <c r="N27" i="34" s="1"/>
  <c r="L34" i="34"/>
  <c r="L27" i="34" s="1"/>
  <c r="J34" i="34"/>
  <c r="J27" i="34" s="1"/>
  <c r="H34" i="34"/>
  <c r="H27" i="34" s="1"/>
  <c r="F34" i="34"/>
  <c r="F27" i="34" s="1"/>
  <c r="D34" i="34"/>
  <c r="D27" i="34" s="1"/>
  <c r="P33" i="34"/>
  <c r="P32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P31" i="34" s="1"/>
  <c r="P30" i="34"/>
  <c r="P29" i="34"/>
  <c r="P28" i="34"/>
  <c r="P26" i="34"/>
  <c r="P25" i="34"/>
  <c r="P24" i="34"/>
  <c r="P23" i="34"/>
  <c r="P22" i="34"/>
  <c r="P21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P20" i="34" s="1"/>
  <c r="P124" i="33"/>
  <c r="P120" i="33"/>
  <c r="P119" i="33"/>
  <c r="P118" i="33"/>
  <c r="P117" i="33"/>
  <c r="P116" i="33"/>
  <c r="P115" i="33"/>
  <c r="P114" i="33"/>
  <c r="O113" i="33"/>
  <c r="O112" i="33" s="1"/>
  <c r="N113" i="33"/>
  <c r="M113" i="33"/>
  <c r="M112" i="33" s="1"/>
  <c r="L113" i="33"/>
  <c r="K113" i="33"/>
  <c r="K112" i="33" s="1"/>
  <c r="J113" i="33"/>
  <c r="I113" i="33"/>
  <c r="I112" i="33" s="1"/>
  <c r="H113" i="33"/>
  <c r="G113" i="33"/>
  <c r="G112" i="33" s="1"/>
  <c r="F113" i="33"/>
  <c r="E113" i="33"/>
  <c r="E112" i="33" s="1"/>
  <c r="D113" i="33"/>
  <c r="P113" i="33" s="1"/>
  <c r="N112" i="33"/>
  <c r="L112" i="33"/>
  <c r="J112" i="33"/>
  <c r="H112" i="33"/>
  <c r="F112" i="33"/>
  <c r="D112" i="33"/>
  <c r="P112" i="33" s="1"/>
  <c r="P110" i="33"/>
  <c r="P109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P108" i="33" s="1"/>
  <c r="P107" i="33"/>
  <c r="P106" i="33"/>
  <c r="O105" i="33"/>
  <c r="O104" i="33" s="1"/>
  <c r="N105" i="33"/>
  <c r="M105" i="33"/>
  <c r="M104" i="33" s="1"/>
  <c r="L105" i="33"/>
  <c r="K105" i="33"/>
  <c r="K104" i="33" s="1"/>
  <c r="J105" i="33"/>
  <c r="I105" i="33"/>
  <c r="I104" i="33" s="1"/>
  <c r="H105" i="33"/>
  <c r="G105" i="33"/>
  <c r="G104" i="33" s="1"/>
  <c r="F105" i="33"/>
  <c r="E105" i="33"/>
  <c r="E104" i="33" s="1"/>
  <c r="D105" i="33"/>
  <c r="P105" i="33" s="1"/>
  <c r="N104" i="33"/>
  <c r="L104" i="33"/>
  <c r="J104" i="33"/>
  <c r="H104" i="33"/>
  <c r="F104" i="33"/>
  <c r="D104" i="33"/>
  <c r="P104" i="33" s="1"/>
  <c r="P103" i="33"/>
  <c r="P102" i="33"/>
  <c r="P101" i="33"/>
  <c r="P100" i="33"/>
  <c r="P99" i="33"/>
  <c r="P98" i="33"/>
  <c r="P97" i="33"/>
  <c r="P96" i="33"/>
  <c r="P95" i="33"/>
  <c r="P94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P93" i="33" s="1"/>
  <c r="P92" i="33"/>
  <c r="P91" i="33"/>
  <c r="P90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P89" i="33" s="1"/>
  <c r="P88" i="33"/>
  <c r="P87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P86" i="33" s="1"/>
  <c r="P85" i="33"/>
  <c r="P84" i="33"/>
  <c r="P83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P82" i="33" s="1"/>
  <c r="P81" i="33"/>
  <c r="P80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P79" i="33" s="1"/>
  <c r="P78" i="33"/>
  <c r="P77" i="33"/>
  <c r="P76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P75" i="33" s="1"/>
  <c r="P74" i="33"/>
  <c r="P73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P72" i="33" s="1"/>
  <c r="P71" i="33"/>
  <c r="P70" i="33"/>
  <c r="P69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P68" i="33" s="1"/>
  <c r="P67" i="33"/>
  <c r="P66" i="33"/>
  <c r="P65" i="33"/>
  <c r="P64" i="33"/>
  <c r="P63" i="33"/>
  <c r="P62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P61" i="33" s="1"/>
  <c r="P60" i="33"/>
  <c r="P59" i="33"/>
  <c r="P58" i="33"/>
  <c r="O57" i="33"/>
  <c r="O111" i="33" s="1"/>
  <c r="N57" i="33"/>
  <c r="N111" i="33" s="1"/>
  <c r="M57" i="33"/>
  <c r="M111" i="33" s="1"/>
  <c r="L57" i="33"/>
  <c r="L111" i="33" s="1"/>
  <c r="K57" i="33"/>
  <c r="K111" i="33" s="1"/>
  <c r="J57" i="33"/>
  <c r="J111" i="33" s="1"/>
  <c r="I57" i="33"/>
  <c r="I111" i="33" s="1"/>
  <c r="H57" i="33"/>
  <c r="H111" i="33" s="1"/>
  <c r="G57" i="33"/>
  <c r="G111" i="33" s="1"/>
  <c r="F57" i="33"/>
  <c r="F111" i="33" s="1"/>
  <c r="E57" i="33"/>
  <c r="E111" i="33" s="1"/>
  <c r="D57" i="33"/>
  <c r="D111" i="33" s="1"/>
  <c r="P55" i="33"/>
  <c r="P54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P53" i="33" s="1"/>
  <c r="P52" i="33"/>
  <c r="P51" i="33"/>
  <c r="P50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P49" i="33" s="1"/>
  <c r="P48" i="33"/>
  <c r="P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P46" i="33" s="1"/>
  <c r="P45" i="33"/>
  <c r="P44" i="33"/>
  <c r="P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P42" i="33" s="1"/>
  <c r="P41" i="33"/>
  <c r="P40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P39" i="33" s="1"/>
  <c r="P38" i="33"/>
  <c r="P37" i="33"/>
  <c r="P36" i="33"/>
  <c r="O35" i="33"/>
  <c r="N35" i="33"/>
  <c r="N34" i="33" s="1"/>
  <c r="N27" i="33" s="1"/>
  <c r="M35" i="33"/>
  <c r="L35" i="33"/>
  <c r="L34" i="33" s="1"/>
  <c r="L27" i="33" s="1"/>
  <c r="K35" i="33"/>
  <c r="J35" i="33"/>
  <c r="J34" i="33" s="1"/>
  <c r="J27" i="33" s="1"/>
  <c r="I35" i="33"/>
  <c r="H35" i="33"/>
  <c r="H34" i="33" s="1"/>
  <c r="H27" i="33" s="1"/>
  <c r="G35" i="33"/>
  <c r="F35" i="33"/>
  <c r="F34" i="33" s="1"/>
  <c r="F27" i="33" s="1"/>
  <c r="E35" i="33"/>
  <c r="D35" i="33"/>
  <c r="D34" i="33" s="1"/>
  <c r="O34" i="33"/>
  <c r="O27" i="33" s="1"/>
  <c r="M34" i="33"/>
  <c r="M27" i="33" s="1"/>
  <c r="K34" i="33"/>
  <c r="K27" i="33" s="1"/>
  <c r="I34" i="33"/>
  <c r="I27" i="33" s="1"/>
  <c r="G34" i="33"/>
  <c r="G27" i="33" s="1"/>
  <c r="E34" i="33"/>
  <c r="E27" i="33" s="1"/>
  <c r="P33" i="33"/>
  <c r="P32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P31" i="33" s="1"/>
  <c r="P30" i="33"/>
  <c r="P29" i="33"/>
  <c r="P28" i="33"/>
  <c r="P26" i="33"/>
  <c r="P25" i="33"/>
  <c r="P24" i="33"/>
  <c r="P23" i="33"/>
  <c r="P22" i="33"/>
  <c r="P21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P20" i="33" s="1"/>
  <c r="P124" i="32"/>
  <c r="P120" i="32"/>
  <c r="P119" i="32"/>
  <c r="P118" i="32"/>
  <c r="P117" i="32"/>
  <c r="P116" i="32"/>
  <c r="P115" i="32"/>
  <c r="P114" i="32"/>
  <c r="O113" i="32"/>
  <c r="N113" i="32"/>
  <c r="N112" i="32" s="1"/>
  <c r="M113" i="32"/>
  <c r="L113" i="32"/>
  <c r="L112" i="32" s="1"/>
  <c r="K113" i="32"/>
  <c r="J113" i="32"/>
  <c r="J112" i="32" s="1"/>
  <c r="I113" i="32"/>
  <c r="H113" i="32"/>
  <c r="H112" i="32" s="1"/>
  <c r="G113" i="32"/>
  <c r="F113" i="32"/>
  <c r="F112" i="32" s="1"/>
  <c r="E113" i="32"/>
  <c r="D113" i="32"/>
  <c r="D112" i="32" s="1"/>
  <c r="P112" i="32" s="1"/>
  <c r="O112" i="32"/>
  <c r="M112" i="32"/>
  <c r="K112" i="32"/>
  <c r="I112" i="32"/>
  <c r="G112" i="32"/>
  <c r="E112" i="32"/>
  <c r="P110" i="32"/>
  <c r="P109" i="32"/>
  <c r="O108" i="32"/>
  <c r="N108" i="32"/>
  <c r="M108" i="32"/>
  <c r="L108" i="32"/>
  <c r="K108" i="32"/>
  <c r="J108" i="32"/>
  <c r="I108" i="32"/>
  <c r="H108" i="32"/>
  <c r="G108" i="32"/>
  <c r="F108" i="32"/>
  <c r="E108" i="32"/>
  <c r="D108" i="32"/>
  <c r="P108" i="32" s="1"/>
  <c r="P107" i="32"/>
  <c r="P106" i="32"/>
  <c r="O105" i="32"/>
  <c r="N105" i="32"/>
  <c r="N104" i="32" s="1"/>
  <c r="M105" i="32"/>
  <c r="L105" i="32"/>
  <c r="L104" i="32" s="1"/>
  <c r="K105" i="32"/>
  <c r="J105" i="32"/>
  <c r="J104" i="32" s="1"/>
  <c r="I105" i="32"/>
  <c r="H105" i="32"/>
  <c r="H104" i="32" s="1"/>
  <c r="G105" i="32"/>
  <c r="F105" i="32"/>
  <c r="F104" i="32" s="1"/>
  <c r="E105" i="32"/>
  <c r="D105" i="32"/>
  <c r="D104" i="32" s="1"/>
  <c r="P104" i="32" s="1"/>
  <c r="O104" i="32"/>
  <c r="M104" i="32"/>
  <c r="K104" i="32"/>
  <c r="I104" i="32"/>
  <c r="G104" i="32"/>
  <c r="E104" i="32"/>
  <c r="P103" i="32"/>
  <c r="P102" i="32"/>
  <c r="P101" i="32"/>
  <c r="P100" i="32"/>
  <c r="P99" i="32"/>
  <c r="P98" i="32"/>
  <c r="P97" i="32"/>
  <c r="P96" i="32"/>
  <c r="P95" i="32"/>
  <c r="P94" i="32"/>
  <c r="O93" i="32"/>
  <c r="N93" i="32"/>
  <c r="M93" i="32"/>
  <c r="L93" i="32"/>
  <c r="K93" i="32"/>
  <c r="J93" i="32"/>
  <c r="I93" i="32"/>
  <c r="H93" i="32"/>
  <c r="G93" i="32"/>
  <c r="F93" i="32"/>
  <c r="E93" i="32"/>
  <c r="D93" i="32"/>
  <c r="P93" i="32" s="1"/>
  <c r="P92" i="32"/>
  <c r="P91" i="32"/>
  <c r="P90" i="32"/>
  <c r="O89" i="32"/>
  <c r="N89" i="32"/>
  <c r="M89" i="32"/>
  <c r="L89" i="32"/>
  <c r="K89" i="32"/>
  <c r="J89" i="32"/>
  <c r="I89" i="32"/>
  <c r="H89" i="32"/>
  <c r="G89" i="32"/>
  <c r="F89" i="32"/>
  <c r="E89" i="32"/>
  <c r="D89" i="32"/>
  <c r="P89" i="32" s="1"/>
  <c r="P88" i="32"/>
  <c r="P87" i="32"/>
  <c r="O86" i="32"/>
  <c r="N86" i="32"/>
  <c r="M86" i="32"/>
  <c r="L86" i="32"/>
  <c r="K86" i="32"/>
  <c r="J86" i="32"/>
  <c r="I86" i="32"/>
  <c r="H86" i="32"/>
  <c r="G86" i="32"/>
  <c r="F86" i="32"/>
  <c r="E86" i="32"/>
  <c r="D86" i="32"/>
  <c r="P86" i="32" s="1"/>
  <c r="P85" i="32"/>
  <c r="P84" i="32"/>
  <c r="P83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P82" i="32" s="1"/>
  <c r="P81" i="32"/>
  <c r="P80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P79" i="32" s="1"/>
  <c r="P78" i="32"/>
  <c r="P77" i="32"/>
  <c r="P76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P75" i="32" s="1"/>
  <c r="P74" i="32"/>
  <c r="P73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P72" i="32" s="1"/>
  <c r="P71" i="32"/>
  <c r="P70" i="32"/>
  <c r="P69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P68" i="32" s="1"/>
  <c r="P67" i="32"/>
  <c r="P66" i="32"/>
  <c r="P65" i="32"/>
  <c r="P64" i="32"/>
  <c r="P63" i="32"/>
  <c r="P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P61" i="32" s="1"/>
  <c r="P60" i="32"/>
  <c r="P59" i="32"/>
  <c r="P58" i="32"/>
  <c r="O57" i="32"/>
  <c r="O111" i="32" s="1"/>
  <c r="N57" i="32"/>
  <c r="N111" i="32" s="1"/>
  <c r="M57" i="32"/>
  <c r="M111" i="32" s="1"/>
  <c r="L57" i="32"/>
  <c r="L111" i="32" s="1"/>
  <c r="K57" i="32"/>
  <c r="K111" i="32" s="1"/>
  <c r="J57" i="32"/>
  <c r="J111" i="32" s="1"/>
  <c r="I57" i="32"/>
  <c r="I111" i="32" s="1"/>
  <c r="H57" i="32"/>
  <c r="H111" i="32" s="1"/>
  <c r="G57" i="32"/>
  <c r="G111" i="32" s="1"/>
  <c r="F57" i="32"/>
  <c r="F111" i="32" s="1"/>
  <c r="E57" i="32"/>
  <c r="E111" i="32" s="1"/>
  <c r="D57" i="32"/>
  <c r="D111" i="32" s="1"/>
  <c r="P111" i="32" s="1"/>
  <c r="P55" i="32"/>
  <c r="P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P53" i="32" s="1"/>
  <c r="P52" i="32"/>
  <c r="P51" i="32"/>
  <c r="P5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P49" i="32" s="1"/>
  <c r="P48" i="32"/>
  <c r="P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P46" i="32" s="1"/>
  <c r="P45" i="32"/>
  <c r="P44" i="32"/>
  <c r="P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P42" i="32" s="1"/>
  <c r="P41" i="32"/>
  <c r="P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P39" i="32" s="1"/>
  <c r="P38" i="32"/>
  <c r="P37" i="32"/>
  <c r="P36" i="32"/>
  <c r="O35" i="32"/>
  <c r="O34" i="32" s="1"/>
  <c r="O27" i="32" s="1"/>
  <c r="N35" i="32"/>
  <c r="M35" i="32"/>
  <c r="M34" i="32" s="1"/>
  <c r="M27" i="32" s="1"/>
  <c r="L35" i="32"/>
  <c r="K35" i="32"/>
  <c r="K34" i="32" s="1"/>
  <c r="K27" i="32" s="1"/>
  <c r="J35" i="32"/>
  <c r="I35" i="32"/>
  <c r="I34" i="32" s="1"/>
  <c r="I27" i="32" s="1"/>
  <c r="H35" i="32"/>
  <c r="G35" i="32"/>
  <c r="G34" i="32" s="1"/>
  <c r="G27" i="32" s="1"/>
  <c r="F35" i="32"/>
  <c r="E35" i="32"/>
  <c r="E34" i="32" s="1"/>
  <c r="E27" i="32" s="1"/>
  <c r="D35" i="32"/>
  <c r="P35" i="32" s="1"/>
  <c r="N34" i="32"/>
  <c r="N27" i="32" s="1"/>
  <c r="L34" i="32"/>
  <c r="L27" i="32" s="1"/>
  <c r="J34" i="32"/>
  <c r="J27" i="32" s="1"/>
  <c r="H34" i="32"/>
  <c r="H27" i="32" s="1"/>
  <c r="F34" i="32"/>
  <c r="F27" i="32" s="1"/>
  <c r="D34" i="32"/>
  <c r="D27" i="32" s="1"/>
  <c r="P33" i="32"/>
  <c r="P32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P31" i="32" s="1"/>
  <c r="P30" i="32"/>
  <c r="P29" i="32"/>
  <c r="P28" i="32"/>
  <c r="P26" i="32"/>
  <c r="P25" i="32"/>
  <c r="P24" i="32"/>
  <c r="P23" i="32"/>
  <c r="P22" i="32"/>
  <c r="P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P20" i="32" s="1"/>
  <c r="P124" i="31"/>
  <c r="P120" i="31"/>
  <c r="P119" i="31"/>
  <c r="P118" i="31"/>
  <c r="P117" i="31"/>
  <c r="P116" i="31"/>
  <c r="P115" i="31"/>
  <c r="P114" i="31"/>
  <c r="O113" i="31"/>
  <c r="O112" i="31" s="1"/>
  <c r="N113" i="31"/>
  <c r="M113" i="31"/>
  <c r="M112" i="31" s="1"/>
  <c r="L113" i="31"/>
  <c r="K113" i="31"/>
  <c r="K112" i="31" s="1"/>
  <c r="J113" i="31"/>
  <c r="I113" i="31"/>
  <c r="I112" i="31" s="1"/>
  <c r="H113" i="31"/>
  <c r="G113" i="31"/>
  <c r="G112" i="31" s="1"/>
  <c r="F113" i="31"/>
  <c r="E113" i="31"/>
  <c r="E112" i="31" s="1"/>
  <c r="D113" i="31"/>
  <c r="P113" i="31" s="1"/>
  <c r="N112" i="31"/>
  <c r="L112" i="31"/>
  <c r="J112" i="31"/>
  <c r="H112" i="31"/>
  <c r="F112" i="31"/>
  <c r="D112" i="31"/>
  <c r="P112" i="31" s="1"/>
  <c r="P110" i="31"/>
  <c r="P109" i="31"/>
  <c r="O108" i="31"/>
  <c r="O104" i="31" s="1"/>
  <c r="N108" i="31"/>
  <c r="M108" i="31"/>
  <c r="M104" i="31" s="1"/>
  <c r="L108" i="31"/>
  <c r="K108" i="31"/>
  <c r="K104" i="31" s="1"/>
  <c r="J108" i="31"/>
  <c r="I108" i="31"/>
  <c r="I104" i="31" s="1"/>
  <c r="H108" i="31"/>
  <c r="G108" i="31"/>
  <c r="G104" i="31" s="1"/>
  <c r="F108" i="31"/>
  <c r="E108" i="31"/>
  <c r="E104" i="31" s="1"/>
  <c r="D108" i="31"/>
  <c r="P108" i="31" s="1"/>
  <c r="P107" i="31"/>
  <c r="P106" i="31"/>
  <c r="O105" i="31"/>
  <c r="N105" i="31"/>
  <c r="M105" i="31"/>
  <c r="L105" i="31"/>
  <c r="K105" i="31"/>
  <c r="J105" i="31"/>
  <c r="I105" i="31"/>
  <c r="H105" i="31"/>
  <c r="G105" i="31"/>
  <c r="F105" i="31"/>
  <c r="E105" i="31"/>
  <c r="D105" i="31"/>
  <c r="P105" i="31" s="1"/>
  <c r="N104" i="31"/>
  <c r="L104" i="31"/>
  <c r="J104" i="31"/>
  <c r="H104" i="31"/>
  <c r="F104" i="31"/>
  <c r="D104" i="31"/>
  <c r="P104" i="31" s="1"/>
  <c r="P103" i="31"/>
  <c r="P102" i="31"/>
  <c r="R110" i="31" s="1"/>
  <c r="P101" i="31"/>
  <c r="P100" i="31"/>
  <c r="P99" i="31"/>
  <c r="P98" i="31"/>
  <c r="R109" i="31" s="1"/>
  <c r="P97" i="31"/>
  <c r="P96" i="31"/>
  <c r="P95" i="31"/>
  <c r="P94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P93" i="31" s="1"/>
  <c r="P92" i="31"/>
  <c r="P91" i="31"/>
  <c r="P90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P89" i="31" s="1"/>
  <c r="P88" i="31"/>
  <c r="P87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P86" i="31" s="1"/>
  <c r="P85" i="31"/>
  <c r="P84" i="31"/>
  <c r="P83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P82" i="31" s="1"/>
  <c r="P81" i="31"/>
  <c r="P80" i="31"/>
  <c r="O79" i="31"/>
  <c r="O75" i="31" s="1"/>
  <c r="N79" i="31"/>
  <c r="M79" i="31"/>
  <c r="M75" i="31" s="1"/>
  <c r="L79" i="31"/>
  <c r="K79" i="31"/>
  <c r="K75" i="31" s="1"/>
  <c r="J79" i="31"/>
  <c r="I79" i="31"/>
  <c r="I75" i="31" s="1"/>
  <c r="H79" i="31"/>
  <c r="G79" i="31"/>
  <c r="G75" i="31" s="1"/>
  <c r="F79" i="31"/>
  <c r="E79" i="31"/>
  <c r="E75" i="31" s="1"/>
  <c r="D79" i="31"/>
  <c r="P79" i="31" s="1"/>
  <c r="P78" i="31"/>
  <c r="P77" i="31"/>
  <c r="P76" i="31"/>
  <c r="N75" i="31"/>
  <c r="L75" i="31"/>
  <c r="J75" i="31"/>
  <c r="H75" i="31"/>
  <c r="F75" i="31"/>
  <c r="D75" i="31"/>
  <c r="P75" i="31" s="1"/>
  <c r="R75" i="31" s="1"/>
  <c r="P74" i="31"/>
  <c r="P73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P72" i="31" s="1"/>
  <c r="P71" i="31"/>
  <c r="P70" i="31"/>
  <c r="P69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P68" i="31" s="1"/>
  <c r="P67" i="31"/>
  <c r="P66" i="31"/>
  <c r="P65" i="31"/>
  <c r="P64" i="31"/>
  <c r="P63" i="31"/>
  <c r="P62" i="31"/>
  <c r="O61" i="31"/>
  <c r="O57" i="31" s="1"/>
  <c r="O111" i="31" s="1"/>
  <c r="N61" i="31"/>
  <c r="M61" i="31"/>
  <c r="M57" i="31" s="1"/>
  <c r="M111" i="31" s="1"/>
  <c r="L61" i="31"/>
  <c r="K61" i="31"/>
  <c r="K57" i="31" s="1"/>
  <c r="K111" i="31" s="1"/>
  <c r="J61" i="31"/>
  <c r="I61" i="31"/>
  <c r="I57" i="31" s="1"/>
  <c r="I111" i="31" s="1"/>
  <c r="H61" i="31"/>
  <c r="G61" i="31"/>
  <c r="G57" i="31" s="1"/>
  <c r="G111" i="31" s="1"/>
  <c r="F61" i="31"/>
  <c r="E61" i="31"/>
  <c r="E57" i="31" s="1"/>
  <c r="E111" i="31" s="1"/>
  <c r="D61" i="31"/>
  <c r="P61" i="31" s="1"/>
  <c r="P60" i="31"/>
  <c r="P59" i="31"/>
  <c r="P58" i="31"/>
  <c r="N57" i="31"/>
  <c r="N111" i="31" s="1"/>
  <c r="L57" i="31"/>
  <c r="L111" i="31" s="1"/>
  <c r="J57" i="31"/>
  <c r="J111" i="31" s="1"/>
  <c r="H57" i="31"/>
  <c r="H111" i="31" s="1"/>
  <c r="F57" i="31"/>
  <c r="F111" i="31" s="1"/>
  <c r="D57" i="31"/>
  <c r="D111" i="31" s="1"/>
  <c r="P55" i="31"/>
  <c r="P54" i="31"/>
  <c r="O53" i="31"/>
  <c r="O49" i="31" s="1"/>
  <c r="N53" i="31"/>
  <c r="M53" i="31"/>
  <c r="M49" i="31" s="1"/>
  <c r="L53" i="31"/>
  <c r="K53" i="31"/>
  <c r="K49" i="31" s="1"/>
  <c r="J53" i="31"/>
  <c r="I53" i="31"/>
  <c r="I49" i="31" s="1"/>
  <c r="H53" i="31"/>
  <c r="G53" i="31"/>
  <c r="G49" i="31" s="1"/>
  <c r="F53" i="31"/>
  <c r="E53" i="31"/>
  <c r="E49" i="31" s="1"/>
  <c r="D53" i="31"/>
  <c r="P53" i="31" s="1"/>
  <c r="P52" i="31"/>
  <c r="P51" i="31"/>
  <c r="P50" i="31"/>
  <c r="N49" i="31"/>
  <c r="L49" i="31"/>
  <c r="J49" i="31"/>
  <c r="H49" i="31"/>
  <c r="F49" i="31"/>
  <c r="D49" i="31"/>
  <c r="P49" i="31" s="1"/>
  <c r="P48" i="31"/>
  <c r="P47" i="31"/>
  <c r="O46" i="31"/>
  <c r="O42" i="31" s="1"/>
  <c r="N46" i="31"/>
  <c r="M46" i="31"/>
  <c r="M42" i="31" s="1"/>
  <c r="L46" i="31"/>
  <c r="K46" i="31"/>
  <c r="K42" i="31" s="1"/>
  <c r="J46" i="31"/>
  <c r="I46" i="31"/>
  <c r="I42" i="31" s="1"/>
  <c r="H46" i="31"/>
  <c r="G46" i="31"/>
  <c r="G42" i="31" s="1"/>
  <c r="F46" i="31"/>
  <c r="E46" i="31"/>
  <c r="E42" i="31" s="1"/>
  <c r="D46" i="31"/>
  <c r="P46" i="31" s="1"/>
  <c r="P45" i="31"/>
  <c r="P44" i="31"/>
  <c r="P43" i="31"/>
  <c r="N42" i="31"/>
  <c r="L42" i="31"/>
  <c r="J42" i="31"/>
  <c r="H42" i="31"/>
  <c r="F42" i="31"/>
  <c r="D42" i="31"/>
  <c r="P42" i="31" s="1"/>
  <c r="P41" i="31"/>
  <c r="P40" i="31"/>
  <c r="O39" i="31"/>
  <c r="O35" i="31" s="1"/>
  <c r="O34" i="31" s="1"/>
  <c r="O27" i="31" s="1"/>
  <c r="N39" i="31"/>
  <c r="M39" i="31"/>
  <c r="M35" i="31" s="1"/>
  <c r="M34" i="31" s="1"/>
  <c r="M27" i="31" s="1"/>
  <c r="L39" i="31"/>
  <c r="K39" i="31"/>
  <c r="K35" i="31" s="1"/>
  <c r="K34" i="31" s="1"/>
  <c r="K27" i="31" s="1"/>
  <c r="J39" i="31"/>
  <c r="I39" i="31"/>
  <c r="I35" i="31" s="1"/>
  <c r="I34" i="31" s="1"/>
  <c r="I27" i="31" s="1"/>
  <c r="H39" i="31"/>
  <c r="G39" i="31"/>
  <c r="G35" i="31" s="1"/>
  <c r="G34" i="31" s="1"/>
  <c r="G27" i="31" s="1"/>
  <c r="F39" i="31"/>
  <c r="E39" i="31"/>
  <c r="E35" i="31" s="1"/>
  <c r="E34" i="31" s="1"/>
  <c r="E27" i="31" s="1"/>
  <c r="D39" i="31"/>
  <c r="P39" i="31" s="1"/>
  <c r="P38" i="31"/>
  <c r="P37" i="31"/>
  <c r="P36" i="31"/>
  <c r="N35" i="31"/>
  <c r="N34" i="31" s="1"/>
  <c r="N27" i="31" s="1"/>
  <c r="L35" i="31"/>
  <c r="L34" i="31" s="1"/>
  <c r="L27" i="31" s="1"/>
  <c r="J35" i="31"/>
  <c r="J34" i="31" s="1"/>
  <c r="J27" i="31" s="1"/>
  <c r="H35" i="31"/>
  <c r="H34" i="31" s="1"/>
  <c r="H27" i="31" s="1"/>
  <c r="F35" i="31"/>
  <c r="F34" i="31" s="1"/>
  <c r="F27" i="31" s="1"/>
  <c r="D35" i="31"/>
  <c r="D34" i="31" s="1"/>
  <c r="P33" i="31"/>
  <c r="P32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P31" i="31" s="1"/>
  <c r="P30" i="31"/>
  <c r="P29" i="31"/>
  <c r="P28" i="31"/>
  <c r="P26" i="31"/>
  <c r="P25" i="31"/>
  <c r="P24" i="31"/>
  <c r="P23" i="31"/>
  <c r="P22" i="31"/>
  <c r="P21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P20" i="31" s="1"/>
  <c r="R25" i="31" s="1"/>
  <c r="P124" i="30"/>
  <c r="P120" i="30"/>
  <c r="P119" i="30"/>
  <c r="P118" i="30"/>
  <c r="P117" i="30"/>
  <c r="P116" i="30"/>
  <c r="P115" i="30"/>
  <c r="P114" i="30"/>
  <c r="O113" i="30"/>
  <c r="O112" i="30" s="1"/>
  <c r="N113" i="30"/>
  <c r="M113" i="30"/>
  <c r="M112" i="30" s="1"/>
  <c r="L113" i="30"/>
  <c r="K113" i="30"/>
  <c r="K112" i="30" s="1"/>
  <c r="J113" i="30"/>
  <c r="I113" i="30"/>
  <c r="I112" i="30" s="1"/>
  <c r="H113" i="30"/>
  <c r="G113" i="30"/>
  <c r="G112" i="30" s="1"/>
  <c r="F113" i="30"/>
  <c r="E113" i="30"/>
  <c r="E112" i="30" s="1"/>
  <c r="D113" i="30"/>
  <c r="P113" i="30" s="1"/>
  <c r="N112" i="30"/>
  <c r="L112" i="30"/>
  <c r="J112" i="30"/>
  <c r="H112" i="30"/>
  <c r="F112" i="30"/>
  <c r="D112" i="30"/>
  <c r="P110" i="30"/>
  <c r="P109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P108" i="30" s="1"/>
  <c r="P107" i="30"/>
  <c r="P106" i="30"/>
  <c r="O105" i="30"/>
  <c r="O104" i="30" s="1"/>
  <c r="N105" i="30"/>
  <c r="M105" i="30"/>
  <c r="M104" i="30" s="1"/>
  <c r="L105" i="30"/>
  <c r="K105" i="30"/>
  <c r="K104" i="30" s="1"/>
  <c r="J105" i="30"/>
  <c r="I105" i="30"/>
  <c r="I104" i="30" s="1"/>
  <c r="H105" i="30"/>
  <c r="G105" i="30"/>
  <c r="G104" i="30" s="1"/>
  <c r="F105" i="30"/>
  <c r="E105" i="30"/>
  <c r="E104" i="30" s="1"/>
  <c r="D105" i="30"/>
  <c r="P105" i="30" s="1"/>
  <c r="N104" i="30"/>
  <c r="L104" i="30"/>
  <c r="J104" i="30"/>
  <c r="H104" i="30"/>
  <c r="F104" i="30"/>
  <c r="D104" i="30"/>
  <c r="P103" i="30"/>
  <c r="P102" i="30"/>
  <c r="P101" i="30"/>
  <c r="P100" i="30"/>
  <c r="P99" i="30"/>
  <c r="P98" i="30"/>
  <c r="P97" i="30"/>
  <c r="P96" i="30"/>
  <c r="P95" i="30"/>
  <c r="P94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P93" i="30" s="1"/>
  <c r="P92" i="30"/>
  <c r="P91" i="30"/>
  <c r="P90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P89" i="30" s="1"/>
  <c r="P88" i="30"/>
  <c r="P87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P86" i="30" s="1"/>
  <c r="P85" i="30"/>
  <c r="P84" i="30"/>
  <c r="P83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P82" i="30" s="1"/>
  <c r="P81" i="30"/>
  <c r="P80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P79" i="30" s="1"/>
  <c r="P78" i="30"/>
  <c r="P77" i="30"/>
  <c r="P76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P75" i="30" s="1"/>
  <c r="P74" i="30"/>
  <c r="P73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P72" i="30" s="1"/>
  <c r="P71" i="30"/>
  <c r="P70" i="30"/>
  <c r="P69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P68" i="30" s="1"/>
  <c r="P67" i="30"/>
  <c r="P66" i="30"/>
  <c r="P65" i="30"/>
  <c r="P64" i="30"/>
  <c r="P63" i="30"/>
  <c r="P62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P61" i="30" s="1"/>
  <c r="P60" i="30"/>
  <c r="P59" i="30"/>
  <c r="P58" i="30"/>
  <c r="O57" i="30"/>
  <c r="O111" i="30" s="1"/>
  <c r="N57" i="30"/>
  <c r="N111" i="30" s="1"/>
  <c r="M57" i="30"/>
  <c r="M111" i="30" s="1"/>
  <c r="L57" i="30"/>
  <c r="L111" i="30" s="1"/>
  <c r="K57" i="30"/>
  <c r="K111" i="30" s="1"/>
  <c r="J57" i="30"/>
  <c r="J111" i="30" s="1"/>
  <c r="I57" i="30"/>
  <c r="I111" i="30" s="1"/>
  <c r="H57" i="30"/>
  <c r="H111" i="30" s="1"/>
  <c r="G57" i="30"/>
  <c r="G111" i="30" s="1"/>
  <c r="F57" i="30"/>
  <c r="F111" i="30" s="1"/>
  <c r="E57" i="30"/>
  <c r="E111" i="30" s="1"/>
  <c r="D57" i="30"/>
  <c r="D111" i="30" s="1"/>
  <c r="P111" i="30" s="1"/>
  <c r="P55" i="30"/>
  <c r="P54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P53" i="30" s="1"/>
  <c r="P52" i="30"/>
  <c r="P51" i="30"/>
  <c r="P50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P49" i="30" s="1"/>
  <c r="P48" i="30"/>
  <c r="P47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P46" i="30" s="1"/>
  <c r="P45" i="30"/>
  <c r="P44" i="30"/>
  <c r="P43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P42" i="30" s="1"/>
  <c r="P41" i="30"/>
  <c r="P40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P39" i="30" s="1"/>
  <c r="P38" i="30"/>
  <c r="P37" i="30"/>
  <c r="P36" i="30"/>
  <c r="O35" i="30"/>
  <c r="N35" i="30"/>
  <c r="N34" i="30" s="1"/>
  <c r="N27" i="30" s="1"/>
  <c r="M35" i="30"/>
  <c r="L35" i="30"/>
  <c r="L34" i="30" s="1"/>
  <c r="L27" i="30" s="1"/>
  <c r="K35" i="30"/>
  <c r="J35" i="30"/>
  <c r="J34" i="30" s="1"/>
  <c r="J27" i="30" s="1"/>
  <c r="I35" i="30"/>
  <c r="H35" i="30"/>
  <c r="H34" i="30" s="1"/>
  <c r="H27" i="30" s="1"/>
  <c r="G35" i="30"/>
  <c r="F35" i="30"/>
  <c r="F34" i="30" s="1"/>
  <c r="F27" i="30" s="1"/>
  <c r="E35" i="30"/>
  <c r="D35" i="30"/>
  <c r="D34" i="30" s="1"/>
  <c r="O34" i="30"/>
  <c r="O27" i="30" s="1"/>
  <c r="M34" i="30"/>
  <c r="M27" i="30" s="1"/>
  <c r="K34" i="30"/>
  <c r="K27" i="30" s="1"/>
  <c r="I34" i="30"/>
  <c r="I27" i="30" s="1"/>
  <c r="G34" i="30"/>
  <c r="G27" i="30" s="1"/>
  <c r="E34" i="30"/>
  <c r="E27" i="30" s="1"/>
  <c r="P33" i="30"/>
  <c r="P32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P31" i="30" s="1"/>
  <c r="P30" i="30"/>
  <c r="P29" i="30"/>
  <c r="P28" i="30"/>
  <c r="P26" i="30"/>
  <c r="P25" i="30"/>
  <c r="P24" i="30"/>
  <c r="P23" i="30"/>
  <c r="P22" i="30"/>
  <c r="P21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P20" i="30" s="1"/>
  <c r="P124" i="29"/>
  <c r="P120" i="29"/>
  <c r="P119" i="29"/>
  <c r="P118" i="29"/>
  <c r="P117" i="29"/>
  <c r="P116" i="29"/>
  <c r="P115" i="29"/>
  <c r="P114" i="29"/>
  <c r="O113" i="29"/>
  <c r="N113" i="29"/>
  <c r="N112" i="29" s="1"/>
  <c r="M113" i="29"/>
  <c r="L113" i="29"/>
  <c r="L112" i="29" s="1"/>
  <c r="K113" i="29"/>
  <c r="J113" i="29"/>
  <c r="J112" i="29" s="1"/>
  <c r="I113" i="29"/>
  <c r="H113" i="29"/>
  <c r="H112" i="29" s="1"/>
  <c r="G113" i="29"/>
  <c r="F113" i="29"/>
  <c r="F112" i="29" s="1"/>
  <c r="E113" i="29"/>
  <c r="D113" i="29"/>
  <c r="D112" i="29" s="1"/>
  <c r="P112" i="29" s="1"/>
  <c r="O112" i="29"/>
  <c r="M112" i="29"/>
  <c r="K112" i="29"/>
  <c r="I112" i="29"/>
  <c r="G112" i="29"/>
  <c r="E112" i="29"/>
  <c r="P110" i="29"/>
  <c r="P109" i="29"/>
  <c r="O108" i="29"/>
  <c r="N108" i="29"/>
  <c r="M108" i="29"/>
  <c r="L108" i="29"/>
  <c r="K108" i="29"/>
  <c r="J108" i="29"/>
  <c r="I108" i="29"/>
  <c r="H108" i="29"/>
  <c r="G108" i="29"/>
  <c r="F108" i="29"/>
  <c r="E108" i="29"/>
  <c r="D108" i="29"/>
  <c r="P108" i="29" s="1"/>
  <c r="P107" i="29"/>
  <c r="P106" i="29"/>
  <c r="O105" i="29"/>
  <c r="N105" i="29"/>
  <c r="N104" i="29" s="1"/>
  <c r="M105" i="29"/>
  <c r="L105" i="29"/>
  <c r="L104" i="29" s="1"/>
  <c r="K105" i="29"/>
  <c r="J105" i="29"/>
  <c r="J104" i="29" s="1"/>
  <c r="I105" i="29"/>
  <c r="H105" i="29"/>
  <c r="H104" i="29" s="1"/>
  <c r="G105" i="29"/>
  <c r="F105" i="29"/>
  <c r="F104" i="29" s="1"/>
  <c r="E105" i="29"/>
  <c r="D105" i="29"/>
  <c r="D104" i="29" s="1"/>
  <c r="P104" i="29" s="1"/>
  <c r="O104" i="29"/>
  <c r="M104" i="29"/>
  <c r="K104" i="29"/>
  <c r="I104" i="29"/>
  <c r="G104" i="29"/>
  <c r="E104" i="29"/>
  <c r="P103" i="29"/>
  <c r="P102" i="29"/>
  <c r="P101" i="29"/>
  <c r="P100" i="29"/>
  <c r="P99" i="29"/>
  <c r="P98" i="29"/>
  <c r="P97" i="29"/>
  <c r="P96" i="29"/>
  <c r="P95" i="29"/>
  <c r="P94" i="29"/>
  <c r="O93" i="29"/>
  <c r="N93" i="29"/>
  <c r="M93" i="29"/>
  <c r="L93" i="29"/>
  <c r="K93" i="29"/>
  <c r="J93" i="29"/>
  <c r="I93" i="29"/>
  <c r="H93" i="29"/>
  <c r="G93" i="29"/>
  <c r="F93" i="29"/>
  <c r="E93" i="29"/>
  <c r="D93" i="29"/>
  <c r="P93" i="29" s="1"/>
  <c r="P92" i="29"/>
  <c r="P91" i="29"/>
  <c r="P90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P89" i="29" s="1"/>
  <c r="P88" i="29"/>
  <c r="P87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P86" i="29" s="1"/>
  <c r="P85" i="29"/>
  <c r="P84" i="29"/>
  <c r="P83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P82" i="29" s="1"/>
  <c r="P81" i="29"/>
  <c r="P80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P79" i="29" s="1"/>
  <c r="P78" i="29"/>
  <c r="P77" i="29"/>
  <c r="P76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P75" i="29" s="1"/>
  <c r="P74" i="29"/>
  <c r="P73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P72" i="29" s="1"/>
  <c r="P71" i="29"/>
  <c r="P70" i="29"/>
  <c r="P69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P68" i="29" s="1"/>
  <c r="P67" i="29"/>
  <c r="P66" i="29"/>
  <c r="P65" i="29"/>
  <c r="P64" i="29"/>
  <c r="P63" i="29"/>
  <c r="P62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P61" i="29" s="1"/>
  <c r="P60" i="29"/>
  <c r="P59" i="29"/>
  <c r="P58" i="29"/>
  <c r="O57" i="29"/>
  <c r="O111" i="29" s="1"/>
  <c r="N57" i="29"/>
  <c r="N111" i="29" s="1"/>
  <c r="M57" i="29"/>
  <c r="M111" i="29" s="1"/>
  <c r="L57" i="29"/>
  <c r="L111" i="29" s="1"/>
  <c r="K57" i="29"/>
  <c r="K111" i="29" s="1"/>
  <c r="J57" i="29"/>
  <c r="J111" i="29" s="1"/>
  <c r="I57" i="29"/>
  <c r="I111" i="29" s="1"/>
  <c r="H57" i="29"/>
  <c r="H111" i="29" s="1"/>
  <c r="G57" i="29"/>
  <c r="G111" i="29" s="1"/>
  <c r="F57" i="29"/>
  <c r="F111" i="29" s="1"/>
  <c r="E57" i="29"/>
  <c r="E111" i="29" s="1"/>
  <c r="D57" i="29"/>
  <c r="D111" i="29" s="1"/>
  <c r="P55" i="29"/>
  <c r="P54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P53" i="29" s="1"/>
  <c r="P52" i="29"/>
  <c r="P51" i="29"/>
  <c r="P50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P49" i="29" s="1"/>
  <c r="P48" i="29"/>
  <c r="P47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P46" i="29" s="1"/>
  <c r="P45" i="29"/>
  <c r="P44" i="29"/>
  <c r="P43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P42" i="29" s="1"/>
  <c r="P41" i="29"/>
  <c r="P40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P39" i="29" s="1"/>
  <c r="P38" i="29"/>
  <c r="P37" i="29"/>
  <c r="P36" i="29"/>
  <c r="O35" i="29"/>
  <c r="O34" i="29" s="1"/>
  <c r="O27" i="29" s="1"/>
  <c r="N35" i="29"/>
  <c r="M35" i="29"/>
  <c r="M34" i="29" s="1"/>
  <c r="M27" i="29" s="1"/>
  <c r="L35" i="29"/>
  <c r="K35" i="29"/>
  <c r="K34" i="29" s="1"/>
  <c r="K27" i="29" s="1"/>
  <c r="J35" i="29"/>
  <c r="I35" i="29"/>
  <c r="I34" i="29" s="1"/>
  <c r="I27" i="29" s="1"/>
  <c r="H35" i="29"/>
  <c r="G35" i="29"/>
  <c r="G34" i="29" s="1"/>
  <c r="G27" i="29" s="1"/>
  <c r="F35" i="29"/>
  <c r="E35" i="29"/>
  <c r="E34" i="29" s="1"/>
  <c r="E27" i="29" s="1"/>
  <c r="D35" i="29"/>
  <c r="P35" i="29" s="1"/>
  <c r="N34" i="29"/>
  <c r="N27" i="29" s="1"/>
  <c r="L34" i="29"/>
  <c r="L27" i="29" s="1"/>
  <c r="J34" i="29"/>
  <c r="J27" i="29" s="1"/>
  <c r="H34" i="29"/>
  <c r="H27" i="29" s="1"/>
  <c r="F34" i="29"/>
  <c r="F27" i="29" s="1"/>
  <c r="D34" i="29"/>
  <c r="D27" i="29" s="1"/>
  <c r="P27" i="29" s="1"/>
  <c r="P33" i="29"/>
  <c r="P32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P31" i="29" s="1"/>
  <c r="P30" i="29"/>
  <c r="P29" i="29"/>
  <c r="P28" i="29"/>
  <c r="P26" i="29"/>
  <c r="P25" i="29"/>
  <c r="P24" i="29"/>
  <c r="P23" i="29"/>
  <c r="P22" i="29"/>
  <c r="P21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P20" i="29" s="1"/>
  <c r="P124" i="28"/>
  <c r="P120" i="28"/>
  <c r="P119" i="28"/>
  <c r="P118" i="28"/>
  <c r="P117" i="28"/>
  <c r="P116" i="28"/>
  <c r="P115" i="28"/>
  <c r="P114" i="28"/>
  <c r="O113" i="28"/>
  <c r="O112" i="28" s="1"/>
  <c r="N113" i="28"/>
  <c r="M113" i="28"/>
  <c r="M112" i="28" s="1"/>
  <c r="L113" i="28"/>
  <c r="K113" i="28"/>
  <c r="K112" i="28" s="1"/>
  <c r="J113" i="28"/>
  <c r="I113" i="28"/>
  <c r="I112" i="28" s="1"/>
  <c r="H113" i="28"/>
  <c r="G113" i="28"/>
  <c r="G112" i="28" s="1"/>
  <c r="F113" i="28"/>
  <c r="E113" i="28"/>
  <c r="E112" i="28" s="1"/>
  <c r="D113" i="28"/>
  <c r="P113" i="28" s="1"/>
  <c r="N112" i="28"/>
  <c r="L112" i="28"/>
  <c r="J112" i="28"/>
  <c r="H112" i="28"/>
  <c r="F112" i="28"/>
  <c r="D112" i="28"/>
  <c r="P110" i="28"/>
  <c r="P109" i="28"/>
  <c r="O108" i="28"/>
  <c r="N108" i="28"/>
  <c r="M108" i="28"/>
  <c r="L108" i="28"/>
  <c r="K108" i="28"/>
  <c r="J108" i="28"/>
  <c r="I108" i="28"/>
  <c r="H108" i="28"/>
  <c r="G108" i="28"/>
  <c r="F108" i="28"/>
  <c r="E108" i="28"/>
  <c r="D108" i="28"/>
  <c r="P108" i="28" s="1"/>
  <c r="P107" i="28"/>
  <c r="P106" i="28"/>
  <c r="O105" i="28"/>
  <c r="O104" i="28" s="1"/>
  <c r="N105" i="28"/>
  <c r="M105" i="28"/>
  <c r="M104" i="28" s="1"/>
  <c r="L105" i="28"/>
  <c r="K105" i="28"/>
  <c r="K104" i="28" s="1"/>
  <c r="J105" i="28"/>
  <c r="I105" i="28"/>
  <c r="I104" i="28" s="1"/>
  <c r="H105" i="28"/>
  <c r="G105" i="28"/>
  <c r="G104" i="28" s="1"/>
  <c r="F105" i="28"/>
  <c r="E105" i="28"/>
  <c r="E104" i="28" s="1"/>
  <c r="D105" i="28"/>
  <c r="P105" i="28" s="1"/>
  <c r="N104" i="28"/>
  <c r="L104" i="28"/>
  <c r="J104" i="28"/>
  <c r="H104" i="28"/>
  <c r="F104" i="28"/>
  <c r="D104" i="28"/>
  <c r="P103" i="28"/>
  <c r="P102" i="28"/>
  <c r="P101" i="28"/>
  <c r="P100" i="28"/>
  <c r="P99" i="28"/>
  <c r="P98" i="28"/>
  <c r="P97" i="28"/>
  <c r="P96" i="28"/>
  <c r="P95" i="28"/>
  <c r="P94" i="28"/>
  <c r="O93" i="28"/>
  <c r="N93" i="28"/>
  <c r="M93" i="28"/>
  <c r="L93" i="28"/>
  <c r="K93" i="28"/>
  <c r="J93" i="28"/>
  <c r="I93" i="28"/>
  <c r="H93" i="28"/>
  <c r="G93" i="28"/>
  <c r="F93" i="28"/>
  <c r="E93" i="28"/>
  <c r="D93" i="28"/>
  <c r="P93" i="28" s="1"/>
  <c r="P92" i="28"/>
  <c r="P91" i="28"/>
  <c r="P90" i="28"/>
  <c r="O89" i="28"/>
  <c r="N89" i="28"/>
  <c r="M89" i="28"/>
  <c r="L89" i="28"/>
  <c r="K89" i="28"/>
  <c r="J89" i="28"/>
  <c r="I89" i="28"/>
  <c r="H89" i="28"/>
  <c r="G89" i="28"/>
  <c r="F89" i="28"/>
  <c r="E89" i="28"/>
  <c r="D89" i="28"/>
  <c r="P89" i="28" s="1"/>
  <c r="P88" i="28"/>
  <c r="P87" i="28"/>
  <c r="O86" i="28"/>
  <c r="N86" i="28"/>
  <c r="M86" i="28"/>
  <c r="L86" i="28"/>
  <c r="K86" i="28"/>
  <c r="J86" i="28"/>
  <c r="I86" i="28"/>
  <c r="H86" i="28"/>
  <c r="G86" i="28"/>
  <c r="F86" i="28"/>
  <c r="E86" i="28"/>
  <c r="D86" i="28"/>
  <c r="P86" i="28" s="1"/>
  <c r="P85" i="28"/>
  <c r="P84" i="28"/>
  <c r="P83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P82" i="28" s="1"/>
  <c r="P81" i="28"/>
  <c r="P80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P79" i="28" s="1"/>
  <c r="P78" i="28"/>
  <c r="P77" i="28"/>
  <c r="P76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P75" i="28" s="1"/>
  <c r="P74" i="28"/>
  <c r="P73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P72" i="28" s="1"/>
  <c r="P71" i="28"/>
  <c r="P70" i="28"/>
  <c r="P69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P68" i="28" s="1"/>
  <c r="P67" i="28"/>
  <c r="P66" i="28"/>
  <c r="P65" i="28"/>
  <c r="P64" i="28"/>
  <c r="P63" i="28"/>
  <c r="P62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P61" i="28" s="1"/>
  <c r="P60" i="28"/>
  <c r="P59" i="28"/>
  <c r="P58" i="28"/>
  <c r="O57" i="28"/>
  <c r="O111" i="28" s="1"/>
  <c r="N57" i="28"/>
  <c r="N111" i="28" s="1"/>
  <c r="M57" i="28"/>
  <c r="M111" i="28" s="1"/>
  <c r="L57" i="28"/>
  <c r="L111" i="28" s="1"/>
  <c r="K57" i="28"/>
  <c r="K111" i="28" s="1"/>
  <c r="J57" i="28"/>
  <c r="J111" i="28" s="1"/>
  <c r="I57" i="28"/>
  <c r="I111" i="28" s="1"/>
  <c r="H57" i="28"/>
  <c r="H111" i="28" s="1"/>
  <c r="G57" i="28"/>
  <c r="G111" i="28" s="1"/>
  <c r="F57" i="28"/>
  <c r="F111" i="28" s="1"/>
  <c r="E57" i="28"/>
  <c r="E111" i="28" s="1"/>
  <c r="D57" i="28"/>
  <c r="D111" i="28" s="1"/>
  <c r="P111" i="28" s="1"/>
  <c r="P55" i="28"/>
  <c r="P54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P53" i="28" s="1"/>
  <c r="P52" i="28"/>
  <c r="P51" i="28"/>
  <c r="P50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P49" i="28" s="1"/>
  <c r="P48" i="28"/>
  <c r="P47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P46" i="28" s="1"/>
  <c r="P45" i="28"/>
  <c r="P44" i="28"/>
  <c r="P43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P42" i="28" s="1"/>
  <c r="P41" i="28"/>
  <c r="P40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P39" i="28" s="1"/>
  <c r="P38" i="28"/>
  <c r="P37" i="28"/>
  <c r="P36" i="28"/>
  <c r="O35" i="28"/>
  <c r="N35" i="28"/>
  <c r="N34" i="28" s="1"/>
  <c r="N27" i="28" s="1"/>
  <c r="M35" i="28"/>
  <c r="L35" i="28"/>
  <c r="L34" i="28" s="1"/>
  <c r="L27" i="28" s="1"/>
  <c r="K35" i="28"/>
  <c r="J35" i="28"/>
  <c r="J34" i="28" s="1"/>
  <c r="J27" i="28" s="1"/>
  <c r="I35" i="28"/>
  <c r="H35" i="28"/>
  <c r="H34" i="28" s="1"/>
  <c r="H27" i="28" s="1"/>
  <c r="G35" i="28"/>
  <c r="F35" i="28"/>
  <c r="F34" i="28" s="1"/>
  <c r="F27" i="28" s="1"/>
  <c r="E35" i="28"/>
  <c r="D35" i="28"/>
  <c r="D34" i="28" s="1"/>
  <c r="O34" i="28"/>
  <c r="O27" i="28" s="1"/>
  <c r="M34" i="28"/>
  <c r="M27" i="28" s="1"/>
  <c r="K34" i="28"/>
  <c r="K27" i="28" s="1"/>
  <c r="I34" i="28"/>
  <c r="I27" i="28" s="1"/>
  <c r="G34" i="28"/>
  <c r="G27" i="28" s="1"/>
  <c r="E34" i="28"/>
  <c r="E27" i="28" s="1"/>
  <c r="P33" i="28"/>
  <c r="P32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P31" i="28" s="1"/>
  <c r="P30" i="28"/>
  <c r="P29" i="28"/>
  <c r="P28" i="28"/>
  <c r="P26" i="28"/>
  <c r="P25" i="28"/>
  <c r="P24" i="28"/>
  <c r="P23" i="28"/>
  <c r="P22" i="28"/>
  <c r="P21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P20" i="28" s="1"/>
  <c r="P124" i="27"/>
  <c r="P120" i="27"/>
  <c r="P119" i="27"/>
  <c r="P118" i="27"/>
  <c r="P117" i="27"/>
  <c r="P116" i="27"/>
  <c r="P115" i="27"/>
  <c r="P114" i="27"/>
  <c r="O113" i="27"/>
  <c r="N113" i="27"/>
  <c r="N112" i="27" s="1"/>
  <c r="M113" i="27"/>
  <c r="L113" i="27"/>
  <c r="L112" i="27" s="1"/>
  <c r="K113" i="27"/>
  <c r="J113" i="27"/>
  <c r="J112" i="27" s="1"/>
  <c r="I113" i="27"/>
  <c r="H113" i="27"/>
  <c r="H112" i="27" s="1"/>
  <c r="G113" i="27"/>
  <c r="F113" i="27"/>
  <c r="F112" i="27" s="1"/>
  <c r="E113" i="27"/>
  <c r="D113" i="27"/>
  <c r="D112" i="27" s="1"/>
  <c r="P112" i="27" s="1"/>
  <c r="O112" i="27"/>
  <c r="M112" i="27"/>
  <c r="K112" i="27"/>
  <c r="I112" i="27"/>
  <c r="G112" i="27"/>
  <c r="E112" i="27"/>
  <c r="P110" i="27"/>
  <c r="P109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P108" i="27" s="1"/>
  <c r="P107" i="27"/>
  <c r="P106" i="27"/>
  <c r="O105" i="27"/>
  <c r="N105" i="27"/>
  <c r="N104" i="27" s="1"/>
  <c r="M105" i="27"/>
  <c r="L105" i="27"/>
  <c r="L104" i="27" s="1"/>
  <c r="K105" i="27"/>
  <c r="J105" i="27"/>
  <c r="J104" i="27" s="1"/>
  <c r="I105" i="27"/>
  <c r="H105" i="27"/>
  <c r="H104" i="27" s="1"/>
  <c r="G105" i="27"/>
  <c r="F105" i="27"/>
  <c r="F104" i="27" s="1"/>
  <c r="E105" i="27"/>
  <c r="D105" i="27"/>
  <c r="D104" i="27" s="1"/>
  <c r="P104" i="27" s="1"/>
  <c r="O104" i="27"/>
  <c r="M104" i="27"/>
  <c r="K104" i="27"/>
  <c r="I104" i="27"/>
  <c r="G104" i="27"/>
  <c r="E104" i="27"/>
  <c r="P103" i="27"/>
  <c r="P102" i="27"/>
  <c r="P101" i="27"/>
  <c r="P100" i="27"/>
  <c r="P99" i="27"/>
  <c r="P98" i="27"/>
  <c r="P97" i="27"/>
  <c r="P96" i="27"/>
  <c r="P95" i="27"/>
  <c r="P94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P93" i="27" s="1"/>
  <c r="P92" i="27"/>
  <c r="P91" i="27"/>
  <c r="P90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P89" i="27" s="1"/>
  <c r="P88" i="27"/>
  <c r="P87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P86" i="27" s="1"/>
  <c r="P85" i="27"/>
  <c r="P84" i="27"/>
  <c r="P83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P82" i="27" s="1"/>
  <c r="P81" i="27"/>
  <c r="P80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P79" i="27" s="1"/>
  <c r="P78" i="27"/>
  <c r="P77" i="27"/>
  <c r="P76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P75" i="27" s="1"/>
  <c r="P74" i="27"/>
  <c r="P73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P72" i="27" s="1"/>
  <c r="P71" i="27"/>
  <c r="P70" i="27"/>
  <c r="P69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P68" i="27" s="1"/>
  <c r="P67" i="27"/>
  <c r="P66" i="27"/>
  <c r="P65" i="27"/>
  <c r="P64" i="27"/>
  <c r="P63" i="27"/>
  <c r="P62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P61" i="27" s="1"/>
  <c r="P60" i="27"/>
  <c r="P59" i="27"/>
  <c r="P58" i="27"/>
  <c r="O57" i="27"/>
  <c r="O111" i="27" s="1"/>
  <c r="N57" i="27"/>
  <c r="N111" i="27" s="1"/>
  <c r="M57" i="27"/>
  <c r="M111" i="27" s="1"/>
  <c r="L57" i="27"/>
  <c r="L111" i="27" s="1"/>
  <c r="K57" i="27"/>
  <c r="K111" i="27" s="1"/>
  <c r="J57" i="27"/>
  <c r="J111" i="27" s="1"/>
  <c r="I57" i="27"/>
  <c r="I111" i="27" s="1"/>
  <c r="H57" i="27"/>
  <c r="H111" i="27" s="1"/>
  <c r="G57" i="27"/>
  <c r="G111" i="27" s="1"/>
  <c r="F57" i="27"/>
  <c r="F111" i="27" s="1"/>
  <c r="E57" i="27"/>
  <c r="E111" i="27" s="1"/>
  <c r="D57" i="27"/>
  <c r="D111" i="27" s="1"/>
  <c r="P55" i="27"/>
  <c r="P54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P53" i="27" s="1"/>
  <c r="P52" i="27"/>
  <c r="P51" i="27"/>
  <c r="P50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P49" i="27" s="1"/>
  <c r="P48" i="27"/>
  <c r="P47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P46" i="27" s="1"/>
  <c r="P45" i="27"/>
  <c r="P44" i="27"/>
  <c r="P43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P42" i="27" s="1"/>
  <c r="P41" i="27"/>
  <c r="P40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P39" i="27" s="1"/>
  <c r="P38" i="27"/>
  <c r="P37" i="27"/>
  <c r="P36" i="27"/>
  <c r="O35" i="27"/>
  <c r="O34" i="27" s="1"/>
  <c r="O27" i="27" s="1"/>
  <c r="N35" i="27"/>
  <c r="M35" i="27"/>
  <c r="M34" i="27" s="1"/>
  <c r="M27" i="27" s="1"/>
  <c r="L35" i="27"/>
  <c r="K35" i="27"/>
  <c r="K34" i="27" s="1"/>
  <c r="K27" i="27" s="1"/>
  <c r="J35" i="27"/>
  <c r="I35" i="27"/>
  <c r="I34" i="27" s="1"/>
  <c r="I27" i="27" s="1"/>
  <c r="H35" i="27"/>
  <c r="G35" i="27"/>
  <c r="G34" i="27" s="1"/>
  <c r="G27" i="27" s="1"/>
  <c r="F35" i="27"/>
  <c r="E35" i="27"/>
  <c r="E34" i="27" s="1"/>
  <c r="E27" i="27" s="1"/>
  <c r="D35" i="27"/>
  <c r="P35" i="27" s="1"/>
  <c r="N34" i="27"/>
  <c r="N27" i="27" s="1"/>
  <c r="L34" i="27"/>
  <c r="L27" i="27" s="1"/>
  <c r="J34" i="27"/>
  <c r="J27" i="27" s="1"/>
  <c r="H34" i="27"/>
  <c r="H27" i="27" s="1"/>
  <c r="F34" i="27"/>
  <c r="F27" i="27" s="1"/>
  <c r="D34" i="27"/>
  <c r="D27" i="27" s="1"/>
  <c r="P27" i="27" s="1"/>
  <c r="P33" i="27"/>
  <c r="P32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P31" i="27" s="1"/>
  <c r="P30" i="27"/>
  <c r="P29" i="27"/>
  <c r="P28" i="27"/>
  <c r="P26" i="27"/>
  <c r="P25" i="27"/>
  <c r="P24" i="27"/>
  <c r="P23" i="27"/>
  <c r="P22" i="27"/>
  <c r="P21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P20" i="27" s="1"/>
  <c r="P124" i="26"/>
  <c r="P120" i="26"/>
  <c r="P119" i="26"/>
  <c r="P118" i="26"/>
  <c r="P117" i="26"/>
  <c r="P116" i="26"/>
  <c r="P115" i="26"/>
  <c r="P114" i="26"/>
  <c r="O113" i="26"/>
  <c r="O112" i="26" s="1"/>
  <c r="N113" i="26"/>
  <c r="M113" i="26"/>
  <c r="M112" i="26" s="1"/>
  <c r="L113" i="26"/>
  <c r="K113" i="26"/>
  <c r="K112" i="26" s="1"/>
  <c r="J113" i="26"/>
  <c r="I113" i="26"/>
  <c r="I112" i="26" s="1"/>
  <c r="H113" i="26"/>
  <c r="G113" i="26"/>
  <c r="G112" i="26" s="1"/>
  <c r="F113" i="26"/>
  <c r="E113" i="26"/>
  <c r="E112" i="26" s="1"/>
  <c r="D113" i="26"/>
  <c r="P113" i="26" s="1"/>
  <c r="N112" i="26"/>
  <c r="L112" i="26"/>
  <c r="J112" i="26"/>
  <c r="H112" i="26"/>
  <c r="F112" i="26"/>
  <c r="D112" i="26"/>
  <c r="P110" i="26"/>
  <c r="P109" i="26"/>
  <c r="O108" i="26"/>
  <c r="N108" i="26"/>
  <c r="M108" i="26"/>
  <c r="L108" i="26"/>
  <c r="K108" i="26"/>
  <c r="J108" i="26"/>
  <c r="I108" i="26"/>
  <c r="H108" i="26"/>
  <c r="G108" i="26"/>
  <c r="F108" i="26"/>
  <c r="E108" i="26"/>
  <c r="D108" i="26"/>
  <c r="P108" i="26" s="1"/>
  <c r="P107" i="26"/>
  <c r="P106" i="26"/>
  <c r="O105" i="26"/>
  <c r="N105" i="26"/>
  <c r="N104" i="26" s="1"/>
  <c r="M105" i="26"/>
  <c r="L105" i="26"/>
  <c r="L104" i="26" s="1"/>
  <c r="K105" i="26"/>
  <c r="J105" i="26"/>
  <c r="J104" i="26" s="1"/>
  <c r="I105" i="26"/>
  <c r="H105" i="26"/>
  <c r="H104" i="26" s="1"/>
  <c r="G105" i="26"/>
  <c r="F105" i="26"/>
  <c r="F104" i="26" s="1"/>
  <c r="E105" i="26"/>
  <c r="D105" i="26"/>
  <c r="D104" i="26" s="1"/>
  <c r="P104" i="26" s="1"/>
  <c r="O104" i="26"/>
  <c r="M104" i="26"/>
  <c r="K104" i="26"/>
  <c r="I104" i="26"/>
  <c r="G104" i="26"/>
  <c r="E104" i="26"/>
  <c r="P103" i="26"/>
  <c r="P102" i="26"/>
  <c r="P101" i="26"/>
  <c r="P100" i="26"/>
  <c r="P99" i="26"/>
  <c r="P98" i="26"/>
  <c r="P97" i="26"/>
  <c r="P96" i="26"/>
  <c r="P95" i="26"/>
  <c r="P94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P93" i="26" s="1"/>
  <c r="P92" i="26"/>
  <c r="P91" i="26"/>
  <c r="P90" i="26"/>
  <c r="O89" i="26"/>
  <c r="N89" i="26"/>
  <c r="M89" i="26"/>
  <c r="L89" i="26"/>
  <c r="K89" i="26"/>
  <c r="J89" i="26"/>
  <c r="I89" i="26"/>
  <c r="H89" i="26"/>
  <c r="G89" i="26"/>
  <c r="F89" i="26"/>
  <c r="E89" i="26"/>
  <c r="D89" i="26"/>
  <c r="P89" i="26" s="1"/>
  <c r="P88" i="26"/>
  <c r="P87" i="26"/>
  <c r="O86" i="26"/>
  <c r="N86" i="26"/>
  <c r="M86" i="26"/>
  <c r="L86" i="26"/>
  <c r="K86" i="26"/>
  <c r="J86" i="26"/>
  <c r="I86" i="26"/>
  <c r="H86" i="26"/>
  <c r="G86" i="26"/>
  <c r="F86" i="26"/>
  <c r="E86" i="26"/>
  <c r="D86" i="26"/>
  <c r="P86" i="26" s="1"/>
  <c r="P85" i="26"/>
  <c r="P84" i="26"/>
  <c r="P83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P82" i="26" s="1"/>
  <c r="P81" i="26"/>
  <c r="P80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P79" i="26" s="1"/>
  <c r="P78" i="26"/>
  <c r="P77" i="26"/>
  <c r="P76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P75" i="26" s="1"/>
  <c r="P74" i="26"/>
  <c r="P73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P72" i="26" s="1"/>
  <c r="P71" i="26"/>
  <c r="P70" i="26"/>
  <c r="P69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P68" i="26" s="1"/>
  <c r="P67" i="26"/>
  <c r="P66" i="26"/>
  <c r="P65" i="26"/>
  <c r="P64" i="26"/>
  <c r="P63" i="26"/>
  <c r="P62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P61" i="26" s="1"/>
  <c r="P60" i="26"/>
  <c r="P59" i="26"/>
  <c r="P58" i="26"/>
  <c r="O57" i="26"/>
  <c r="O111" i="26" s="1"/>
  <c r="N57" i="26"/>
  <c r="N111" i="26" s="1"/>
  <c r="M57" i="26"/>
  <c r="M111" i="26" s="1"/>
  <c r="L57" i="26"/>
  <c r="K57" i="26"/>
  <c r="K111" i="26" s="1"/>
  <c r="J57" i="26"/>
  <c r="I57" i="26"/>
  <c r="H57" i="26"/>
  <c r="H111" i="26" s="1"/>
  <c r="G57" i="26"/>
  <c r="G111" i="26" s="1"/>
  <c r="F57" i="26"/>
  <c r="F111" i="26" s="1"/>
  <c r="E57" i="26"/>
  <c r="E111" i="26" s="1"/>
  <c r="D57" i="26"/>
  <c r="D111" i="26" s="1"/>
  <c r="P111" i="26" s="1"/>
  <c r="P55" i="26"/>
  <c r="P54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P53" i="26" s="1"/>
  <c r="P52" i="26"/>
  <c r="P51" i="26"/>
  <c r="P50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P49" i="26" s="1"/>
  <c r="P48" i="26"/>
  <c r="P47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P46" i="26" s="1"/>
  <c r="P45" i="26"/>
  <c r="P44" i="26"/>
  <c r="P43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P42" i="26" s="1"/>
  <c r="P41" i="26"/>
  <c r="P40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P39" i="26" s="1"/>
  <c r="P38" i="26"/>
  <c r="P37" i="26"/>
  <c r="P36" i="26"/>
  <c r="O35" i="26"/>
  <c r="O34" i="26" s="1"/>
  <c r="O27" i="26" s="1"/>
  <c r="N35" i="26"/>
  <c r="M35" i="26"/>
  <c r="M34" i="26" s="1"/>
  <c r="M27" i="26" s="1"/>
  <c r="L35" i="26"/>
  <c r="K35" i="26"/>
  <c r="K34" i="26" s="1"/>
  <c r="K27" i="26" s="1"/>
  <c r="J35" i="26"/>
  <c r="I35" i="26"/>
  <c r="I34" i="26" s="1"/>
  <c r="I27" i="26" s="1"/>
  <c r="H35" i="26"/>
  <c r="G35" i="26"/>
  <c r="G34" i="26" s="1"/>
  <c r="G27" i="26" s="1"/>
  <c r="F35" i="26"/>
  <c r="E35" i="26"/>
  <c r="E34" i="26" s="1"/>
  <c r="E27" i="26" s="1"/>
  <c r="D35" i="26"/>
  <c r="P35" i="26" s="1"/>
  <c r="N34" i="26"/>
  <c r="N27" i="26" s="1"/>
  <c r="L34" i="26"/>
  <c r="L27" i="26" s="1"/>
  <c r="J34" i="26"/>
  <c r="J27" i="26" s="1"/>
  <c r="H34" i="26"/>
  <c r="H27" i="26" s="1"/>
  <c r="F34" i="26"/>
  <c r="F27" i="26" s="1"/>
  <c r="D34" i="26"/>
  <c r="D27" i="26" s="1"/>
  <c r="P33" i="26"/>
  <c r="P32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P31" i="26" s="1"/>
  <c r="P30" i="26"/>
  <c r="P29" i="26"/>
  <c r="P28" i="26"/>
  <c r="P26" i="26"/>
  <c r="P25" i="26"/>
  <c r="P24" i="26"/>
  <c r="P23" i="26"/>
  <c r="P22" i="26"/>
  <c r="P21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P20" i="26" s="1"/>
  <c r="P124" i="25"/>
  <c r="P120" i="25"/>
  <c r="P119" i="25"/>
  <c r="P118" i="25"/>
  <c r="P117" i="25"/>
  <c r="P116" i="25"/>
  <c r="P115" i="25"/>
  <c r="P114" i="25"/>
  <c r="O113" i="25"/>
  <c r="O112" i="25" s="1"/>
  <c r="N113" i="25"/>
  <c r="M113" i="25"/>
  <c r="M112" i="25" s="1"/>
  <c r="L113" i="25"/>
  <c r="K113" i="25"/>
  <c r="K112" i="25" s="1"/>
  <c r="J113" i="25"/>
  <c r="I113" i="25"/>
  <c r="I112" i="25" s="1"/>
  <c r="H113" i="25"/>
  <c r="G113" i="25"/>
  <c r="G112" i="25" s="1"/>
  <c r="F113" i="25"/>
  <c r="E113" i="25"/>
  <c r="E112" i="25" s="1"/>
  <c r="D113" i="25"/>
  <c r="P113" i="25" s="1"/>
  <c r="N112" i="25"/>
  <c r="L112" i="25"/>
  <c r="J112" i="25"/>
  <c r="H112" i="25"/>
  <c r="F112" i="25"/>
  <c r="D112" i="25"/>
  <c r="P112" i="25" s="1"/>
  <c r="P110" i="25"/>
  <c r="P109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P108" i="25" s="1"/>
  <c r="P107" i="25"/>
  <c r="P106" i="25"/>
  <c r="O105" i="25"/>
  <c r="O104" i="25" s="1"/>
  <c r="N105" i="25"/>
  <c r="M105" i="25"/>
  <c r="M104" i="25" s="1"/>
  <c r="L105" i="25"/>
  <c r="K105" i="25"/>
  <c r="K104" i="25" s="1"/>
  <c r="J105" i="25"/>
  <c r="I105" i="25"/>
  <c r="I104" i="25" s="1"/>
  <c r="H105" i="25"/>
  <c r="G105" i="25"/>
  <c r="G104" i="25" s="1"/>
  <c r="F105" i="25"/>
  <c r="E105" i="25"/>
  <c r="E104" i="25" s="1"/>
  <c r="D105" i="25"/>
  <c r="P105" i="25" s="1"/>
  <c r="N104" i="25"/>
  <c r="L104" i="25"/>
  <c r="J104" i="25"/>
  <c r="H104" i="25"/>
  <c r="F104" i="25"/>
  <c r="D104" i="25"/>
  <c r="P104" i="25" s="1"/>
  <c r="P103" i="25"/>
  <c r="P102" i="25"/>
  <c r="P101" i="25"/>
  <c r="P100" i="25"/>
  <c r="P99" i="25"/>
  <c r="P98" i="25"/>
  <c r="P97" i="25"/>
  <c r="P96" i="25"/>
  <c r="P95" i="25"/>
  <c r="P94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P93" i="25" s="1"/>
  <c r="P92" i="25"/>
  <c r="P91" i="25"/>
  <c r="P90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P89" i="25" s="1"/>
  <c r="P88" i="25"/>
  <c r="P87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P86" i="25" s="1"/>
  <c r="P85" i="25"/>
  <c r="P84" i="25"/>
  <c r="P83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P82" i="25" s="1"/>
  <c r="P81" i="25"/>
  <c r="P80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P79" i="25" s="1"/>
  <c r="P78" i="25"/>
  <c r="P77" i="25"/>
  <c r="P76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P75" i="25" s="1"/>
  <c r="P74" i="25"/>
  <c r="P73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P72" i="25" s="1"/>
  <c r="P71" i="25"/>
  <c r="P70" i="25"/>
  <c r="P69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P68" i="25" s="1"/>
  <c r="P67" i="25"/>
  <c r="P66" i="25"/>
  <c r="P65" i="25"/>
  <c r="P64" i="25"/>
  <c r="P63" i="25"/>
  <c r="P62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P61" i="25" s="1"/>
  <c r="P60" i="25"/>
  <c r="P59" i="25"/>
  <c r="P58" i="25"/>
  <c r="O57" i="25"/>
  <c r="O111" i="25" s="1"/>
  <c r="N57" i="25"/>
  <c r="N111" i="25" s="1"/>
  <c r="M57" i="25"/>
  <c r="M111" i="25" s="1"/>
  <c r="L57" i="25"/>
  <c r="L111" i="25" s="1"/>
  <c r="K57" i="25"/>
  <c r="K111" i="25" s="1"/>
  <c r="J57" i="25"/>
  <c r="J111" i="25" s="1"/>
  <c r="I57" i="25"/>
  <c r="I111" i="25" s="1"/>
  <c r="H57" i="25"/>
  <c r="H111" i="25" s="1"/>
  <c r="G57" i="25"/>
  <c r="G111" i="25" s="1"/>
  <c r="F57" i="25"/>
  <c r="F111" i="25" s="1"/>
  <c r="E57" i="25"/>
  <c r="E111" i="25" s="1"/>
  <c r="D57" i="25"/>
  <c r="D111" i="25" s="1"/>
  <c r="P55" i="25"/>
  <c r="P54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P53" i="25" s="1"/>
  <c r="P52" i="25"/>
  <c r="P51" i="25"/>
  <c r="P50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P49" i="25" s="1"/>
  <c r="P48" i="25"/>
  <c r="P47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P46" i="25" s="1"/>
  <c r="P45" i="25"/>
  <c r="P44" i="25"/>
  <c r="P43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P42" i="25" s="1"/>
  <c r="P41" i="25"/>
  <c r="P40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P39" i="25" s="1"/>
  <c r="P38" i="25"/>
  <c r="P37" i="25"/>
  <c r="P36" i="25"/>
  <c r="O35" i="25"/>
  <c r="N35" i="25"/>
  <c r="N34" i="25" s="1"/>
  <c r="N27" i="25" s="1"/>
  <c r="M35" i="25"/>
  <c r="L35" i="25"/>
  <c r="L34" i="25" s="1"/>
  <c r="L27" i="25" s="1"/>
  <c r="K35" i="25"/>
  <c r="J35" i="25"/>
  <c r="J34" i="25" s="1"/>
  <c r="J27" i="25" s="1"/>
  <c r="I35" i="25"/>
  <c r="H35" i="25"/>
  <c r="H34" i="25" s="1"/>
  <c r="H27" i="25" s="1"/>
  <c r="G35" i="25"/>
  <c r="F35" i="25"/>
  <c r="F34" i="25" s="1"/>
  <c r="F27" i="25" s="1"/>
  <c r="E35" i="25"/>
  <c r="D35" i="25"/>
  <c r="D34" i="25" s="1"/>
  <c r="O34" i="25"/>
  <c r="O27" i="25" s="1"/>
  <c r="M34" i="25"/>
  <c r="M27" i="25" s="1"/>
  <c r="K34" i="25"/>
  <c r="K27" i="25" s="1"/>
  <c r="I34" i="25"/>
  <c r="I27" i="25" s="1"/>
  <c r="G34" i="25"/>
  <c r="G27" i="25" s="1"/>
  <c r="E34" i="25"/>
  <c r="E27" i="25" s="1"/>
  <c r="P33" i="25"/>
  <c r="P32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P31" i="25" s="1"/>
  <c r="P30" i="25"/>
  <c r="P29" i="25"/>
  <c r="P28" i="25"/>
  <c r="P26" i="25"/>
  <c r="P25" i="25"/>
  <c r="P24" i="25"/>
  <c r="P23" i="25"/>
  <c r="P22" i="25"/>
  <c r="P21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P20" i="25" s="1"/>
  <c r="P124" i="24"/>
  <c r="P120" i="24"/>
  <c r="P119" i="24"/>
  <c r="P118" i="24"/>
  <c r="P117" i="24"/>
  <c r="P116" i="24"/>
  <c r="P115" i="24"/>
  <c r="P114" i="24"/>
  <c r="O113" i="24"/>
  <c r="N113" i="24"/>
  <c r="N112" i="24" s="1"/>
  <c r="M113" i="24"/>
  <c r="L113" i="24"/>
  <c r="L112" i="24" s="1"/>
  <c r="K113" i="24"/>
  <c r="J113" i="24"/>
  <c r="J112" i="24" s="1"/>
  <c r="I113" i="24"/>
  <c r="H113" i="24"/>
  <c r="H112" i="24" s="1"/>
  <c r="G113" i="24"/>
  <c r="F113" i="24"/>
  <c r="F112" i="24" s="1"/>
  <c r="E113" i="24"/>
  <c r="D113" i="24"/>
  <c r="D112" i="24" s="1"/>
  <c r="P112" i="24" s="1"/>
  <c r="O112" i="24"/>
  <c r="M112" i="24"/>
  <c r="K112" i="24"/>
  <c r="I112" i="24"/>
  <c r="G112" i="24"/>
  <c r="E112" i="24"/>
  <c r="P110" i="24"/>
  <c r="P109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P108" i="24" s="1"/>
  <c r="P107" i="24"/>
  <c r="P106" i="24"/>
  <c r="O105" i="24"/>
  <c r="N105" i="24"/>
  <c r="N104" i="24" s="1"/>
  <c r="M105" i="24"/>
  <c r="L105" i="24"/>
  <c r="L104" i="24" s="1"/>
  <c r="K105" i="24"/>
  <c r="J105" i="24"/>
  <c r="J104" i="24" s="1"/>
  <c r="I105" i="24"/>
  <c r="H105" i="24"/>
  <c r="H104" i="24" s="1"/>
  <c r="G105" i="24"/>
  <c r="F105" i="24"/>
  <c r="F104" i="24" s="1"/>
  <c r="E105" i="24"/>
  <c r="D105" i="24"/>
  <c r="D104" i="24" s="1"/>
  <c r="P104" i="24" s="1"/>
  <c r="O104" i="24"/>
  <c r="M104" i="24"/>
  <c r="K104" i="24"/>
  <c r="I104" i="24"/>
  <c r="G104" i="24"/>
  <c r="E104" i="24"/>
  <c r="P103" i="24"/>
  <c r="P102" i="24"/>
  <c r="P101" i="24"/>
  <c r="P100" i="24"/>
  <c r="P99" i="24"/>
  <c r="P98" i="24"/>
  <c r="P97" i="24"/>
  <c r="P96" i="24"/>
  <c r="P95" i="24"/>
  <c r="P94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P93" i="24" s="1"/>
  <c r="P92" i="24"/>
  <c r="P91" i="24"/>
  <c r="P90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P89" i="24" s="1"/>
  <c r="P88" i="24"/>
  <c r="P87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P86" i="24" s="1"/>
  <c r="P85" i="24"/>
  <c r="P84" i="24"/>
  <c r="P83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P82" i="24" s="1"/>
  <c r="P81" i="24"/>
  <c r="P80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P79" i="24" s="1"/>
  <c r="P78" i="24"/>
  <c r="P77" i="24"/>
  <c r="P76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P75" i="24" s="1"/>
  <c r="P74" i="24"/>
  <c r="P73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P72" i="24" s="1"/>
  <c r="P71" i="24"/>
  <c r="P70" i="24"/>
  <c r="P69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P68" i="24" s="1"/>
  <c r="P67" i="24"/>
  <c r="P66" i="24"/>
  <c r="P65" i="24"/>
  <c r="P64" i="24"/>
  <c r="P63" i="24"/>
  <c r="P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P61" i="24" s="1"/>
  <c r="P60" i="24"/>
  <c r="P59" i="24"/>
  <c r="P58" i="24"/>
  <c r="O57" i="24"/>
  <c r="O111" i="24" s="1"/>
  <c r="N57" i="24"/>
  <c r="N111" i="24" s="1"/>
  <c r="M57" i="24"/>
  <c r="M111" i="24" s="1"/>
  <c r="L57" i="24"/>
  <c r="L111" i="24" s="1"/>
  <c r="K57" i="24"/>
  <c r="K111" i="24" s="1"/>
  <c r="J57" i="24"/>
  <c r="J111" i="24" s="1"/>
  <c r="I57" i="24"/>
  <c r="I111" i="24" s="1"/>
  <c r="H57" i="24"/>
  <c r="H111" i="24" s="1"/>
  <c r="G57" i="24"/>
  <c r="G111" i="24" s="1"/>
  <c r="F57" i="24"/>
  <c r="F111" i="24" s="1"/>
  <c r="E57" i="24"/>
  <c r="E111" i="24" s="1"/>
  <c r="D57" i="24"/>
  <c r="D111" i="24" s="1"/>
  <c r="P111" i="24" s="1"/>
  <c r="P55" i="24"/>
  <c r="P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P53" i="24" s="1"/>
  <c r="P52" i="24"/>
  <c r="P51" i="24"/>
  <c r="P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P49" i="24" s="1"/>
  <c r="P48" i="24"/>
  <c r="P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P46" i="24" s="1"/>
  <c r="P45" i="24"/>
  <c r="P44" i="24"/>
  <c r="P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P42" i="24" s="1"/>
  <c r="P41" i="24"/>
  <c r="P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P39" i="24" s="1"/>
  <c r="P38" i="24"/>
  <c r="P37" i="24"/>
  <c r="P36" i="24"/>
  <c r="O35" i="24"/>
  <c r="O34" i="24" s="1"/>
  <c r="O27" i="24" s="1"/>
  <c r="N35" i="24"/>
  <c r="M35" i="24"/>
  <c r="M34" i="24" s="1"/>
  <c r="M27" i="24" s="1"/>
  <c r="L35" i="24"/>
  <c r="K35" i="24"/>
  <c r="K34" i="24" s="1"/>
  <c r="K27" i="24" s="1"/>
  <c r="J35" i="24"/>
  <c r="I35" i="24"/>
  <c r="I34" i="24" s="1"/>
  <c r="I27" i="24" s="1"/>
  <c r="H35" i="24"/>
  <c r="G35" i="24"/>
  <c r="G34" i="24" s="1"/>
  <c r="G27" i="24" s="1"/>
  <c r="F35" i="24"/>
  <c r="E35" i="24"/>
  <c r="E34" i="24" s="1"/>
  <c r="E27" i="24" s="1"/>
  <c r="D35" i="24"/>
  <c r="P35" i="24" s="1"/>
  <c r="N34" i="24"/>
  <c r="N27" i="24" s="1"/>
  <c r="L34" i="24"/>
  <c r="L27" i="24" s="1"/>
  <c r="J34" i="24"/>
  <c r="J27" i="24" s="1"/>
  <c r="H34" i="24"/>
  <c r="H27" i="24" s="1"/>
  <c r="F34" i="24"/>
  <c r="F27" i="24" s="1"/>
  <c r="D34" i="24"/>
  <c r="D27" i="24" s="1"/>
  <c r="P33" i="24"/>
  <c r="P32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P31" i="24" s="1"/>
  <c r="P30" i="24"/>
  <c r="P29" i="24"/>
  <c r="P28" i="24"/>
  <c r="P26" i="24"/>
  <c r="P25" i="24"/>
  <c r="P24" i="24"/>
  <c r="P23" i="24"/>
  <c r="P22" i="24"/>
  <c r="P21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P20" i="24" s="1"/>
  <c r="P124" i="23"/>
  <c r="P120" i="23"/>
  <c r="P119" i="23"/>
  <c r="P118" i="23"/>
  <c r="P117" i="23"/>
  <c r="P116" i="23"/>
  <c r="P115" i="23"/>
  <c r="P114" i="23"/>
  <c r="O113" i="23"/>
  <c r="O112" i="23" s="1"/>
  <c r="N113" i="23"/>
  <c r="M113" i="23"/>
  <c r="M112" i="23" s="1"/>
  <c r="L113" i="23"/>
  <c r="K113" i="23"/>
  <c r="K112" i="23" s="1"/>
  <c r="J113" i="23"/>
  <c r="I113" i="23"/>
  <c r="I112" i="23" s="1"/>
  <c r="H113" i="23"/>
  <c r="G113" i="23"/>
  <c r="G112" i="23" s="1"/>
  <c r="F113" i="23"/>
  <c r="E113" i="23"/>
  <c r="E112" i="23" s="1"/>
  <c r="D113" i="23"/>
  <c r="P113" i="23" s="1"/>
  <c r="N112" i="23"/>
  <c r="L112" i="23"/>
  <c r="J112" i="23"/>
  <c r="H112" i="23"/>
  <c r="F112" i="23"/>
  <c r="D112" i="23"/>
  <c r="P112" i="23" s="1"/>
  <c r="P110" i="23"/>
  <c r="P109" i="23"/>
  <c r="O108" i="23"/>
  <c r="N108" i="23"/>
  <c r="M108" i="23"/>
  <c r="L108" i="23"/>
  <c r="K108" i="23"/>
  <c r="J108" i="23"/>
  <c r="I108" i="23"/>
  <c r="H108" i="23"/>
  <c r="G108" i="23"/>
  <c r="F108" i="23"/>
  <c r="E108" i="23"/>
  <c r="D108" i="23"/>
  <c r="P108" i="23" s="1"/>
  <c r="P107" i="23"/>
  <c r="P106" i="23"/>
  <c r="O105" i="23"/>
  <c r="O104" i="23" s="1"/>
  <c r="N105" i="23"/>
  <c r="M105" i="23"/>
  <c r="M104" i="23" s="1"/>
  <c r="L105" i="23"/>
  <c r="K105" i="23"/>
  <c r="K104" i="23" s="1"/>
  <c r="J105" i="23"/>
  <c r="I105" i="23"/>
  <c r="I104" i="23" s="1"/>
  <c r="H105" i="23"/>
  <c r="G105" i="23"/>
  <c r="G104" i="23" s="1"/>
  <c r="F105" i="23"/>
  <c r="E105" i="23"/>
  <c r="E104" i="23" s="1"/>
  <c r="D105" i="23"/>
  <c r="P105" i="23" s="1"/>
  <c r="N104" i="23"/>
  <c r="L104" i="23"/>
  <c r="J104" i="23"/>
  <c r="H104" i="23"/>
  <c r="F104" i="23"/>
  <c r="D104" i="23"/>
  <c r="P104" i="23" s="1"/>
  <c r="P103" i="23"/>
  <c r="P102" i="23"/>
  <c r="P101" i="23"/>
  <c r="P100" i="23"/>
  <c r="P99" i="23"/>
  <c r="P98" i="23"/>
  <c r="P97" i="23"/>
  <c r="P96" i="23"/>
  <c r="P95" i="23"/>
  <c r="P94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P93" i="23" s="1"/>
  <c r="P92" i="23"/>
  <c r="P91" i="23"/>
  <c r="P90" i="23"/>
  <c r="O89" i="23"/>
  <c r="N89" i="23"/>
  <c r="M89" i="23"/>
  <c r="L89" i="23"/>
  <c r="K89" i="23"/>
  <c r="J89" i="23"/>
  <c r="I89" i="23"/>
  <c r="H89" i="23"/>
  <c r="G89" i="23"/>
  <c r="F89" i="23"/>
  <c r="E89" i="23"/>
  <c r="D89" i="23"/>
  <c r="P89" i="23" s="1"/>
  <c r="P88" i="23"/>
  <c r="P87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P86" i="23" s="1"/>
  <c r="P85" i="23"/>
  <c r="P84" i="23"/>
  <c r="P83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P82" i="23" s="1"/>
  <c r="P81" i="23"/>
  <c r="P80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P79" i="23" s="1"/>
  <c r="P78" i="23"/>
  <c r="P77" i="23"/>
  <c r="P76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P75" i="23" s="1"/>
  <c r="P74" i="23"/>
  <c r="P73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P72" i="23" s="1"/>
  <c r="P71" i="23"/>
  <c r="P70" i="23"/>
  <c r="P69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P68" i="23" s="1"/>
  <c r="P67" i="23"/>
  <c r="P66" i="23"/>
  <c r="P65" i="23"/>
  <c r="P64" i="23"/>
  <c r="P63" i="23"/>
  <c r="P62" i="23"/>
  <c r="O61" i="23"/>
  <c r="O57" i="23" s="1"/>
  <c r="O111" i="23" s="1"/>
  <c r="N61" i="23"/>
  <c r="M61" i="23"/>
  <c r="M57" i="23" s="1"/>
  <c r="M111" i="23" s="1"/>
  <c r="L61" i="23"/>
  <c r="K61" i="23"/>
  <c r="K57" i="23" s="1"/>
  <c r="K111" i="23" s="1"/>
  <c r="J61" i="23"/>
  <c r="I61" i="23"/>
  <c r="I57" i="23" s="1"/>
  <c r="I111" i="23" s="1"/>
  <c r="H61" i="23"/>
  <c r="G61" i="23"/>
  <c r="G57" i="23" s="1"/>
  <c r="G111" i="23" s="1"/>
  <c r="F61" i="23"/>
  <c r="E61" i="23"/>
  <c r="E57" i="23" s="1"/>
  <c r="E111" i="23" s="1"/>
  <c r="D61" i="23"/>
  <c r="P60" i="23"/>
  <c r="P59" i="23"/>
  <c r="P58" i="23"/>
  <c r="N57" i="23"/>
  <c r="N111" i="23" s="1"/>
  <c r="L57" i="23"/>
  <c r="L111" i="23" s="1"/>
  <c r="J57" i="23"/>
  <c r="J111" i="23" s="1"/>
  <c r="H57" i="23"/>
  <c r="H111" i="23" s="1"/>
  <c r="F57" i="23"/>
  <c r="F111" i="23" s="1"/>
  <c r="D57" i="23"/>
  <c r="D111" i="23" s="1"/>
  <c r="P55" i="23"/>
  <c r="P54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P53" i="23" s="1"/>
  <c r="P52" i="23"/>
  <c r="P51" i="23"/>
  <c r="P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P49" i="23" s="1"/>
  <c r="P48" i="23"/>
  <c r="P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P45" i="23"/>
  <c r="P44" i="23"/>
  <c r="P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P42" i="23" s="1"/>
  <c r="P41" i="23"/>
  <c r="P40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P39" i="23" s="1"/>
  <c r="P38" i="23"/>
  <c r="P37" i="23"/>
  <c r="P36" i="23"/>
  <c r="O35" i="23"/>
  <c r="N35" i="23"/>
  <c r="N34" i="23" s="1"/>
  <c r="N27" i="23" s="1"/>
  <c r="M35" i="23"/>
  <c r="L35" i="23"/>
  <c r="L34" i="23" s="1"/>
  <c r="L27" i="23" s="1"/>
  <c r="K35" i="23"/>
  <c r="J35" i="23"/>
  <c r="J34" i="23" s="1"/>
  <c r="J27" i="23" s="1"/>
  <c r="I35" i="23"/>
  <c r="H35" i="23"/>
  <c r="H34" i="23" s="1"/>
  <c r="H27" i="23" s="1"/>
  <c r="G35" i="23"/>
  <c r="F35" i="23"/>
  <c r="F34" i="23" s="1"/>
  <c r="F27" i="23" s="1"/>
  <c r="E35" i="23"/>
  <c r="D35" i="23"/>
  <c r="P35" i="23" s="1"/>
  <c r="O34" i="23"/>
  <c r="O27" i="23" s="1"/>
  <c r="M34" i="23"/>
  <c r="M27" i="23" s="1"/>
  <c r="K34" i="23"/>
  <c r="K27" i="23" s="1"/>
  <c r="I34" i="23"/>
  <c r="I27" i="23" s="1"/>
  <c r="G34" i="23"/>
  <c r="G27" i="23" s="1"/>
  <c r="E34" i="23"/>
  <c r="E27" i="23" s="1"/>
  <c r="P33" i="23"/>
  <c r="P32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P31" i="23" s="1"/>
  <c r="P30" i="23"/>
  <c r="P29" i="23"/>
  <c r="P28" i="23"/>
  <c r="P26" i="23"/>
  <c r="P25" i="23"/>
  <c r="P24" i="23"/>
  <c r="P23" i="23"/>
  <c r="P22" i="23"/>
  <c r="P21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P20" i="23" s="1"/>
  <c r="P124" i="22"/>
  <c r="P120" i="22"/>
  <c r="P119" i="22"/>
  <c r="P118" i="22"/>
  <c r="P117" i="22"/>
  <c r="P116" i="22"/>
  <c r="P115" i="22"/>
  <c r="P114" i="22"/>
  <c r="O113" i="22"/>
  <c r="N113" i="22"/>
  <c r="N112" i="22" s="1"/>
  <c r="M113" i="22"/>
  <c r="L113" i="22"/>
  <c r="L112" i="22" s="1"/>
  <c r="K113" i="22"/>
  <c r="J113" i="22"/>
  <c r="J112" i="22" s="1"/>
  <c r="I113" i="22"/>
  <c r="H113" i="22"/>
  <c r="H112" i="22" s="1"/>
  <c r="G113" i="22"/>
  <c r="F113" i="22"/>
  <c r="F112" i="22" s="1"/>
  <c r="E113" i="22"/>
  <c r="D113" i="22"/>
  <c r="P113" i="22" s="1"/>
  <c r="O112" i="22"/>
  <c r="M112" i="22"/>
  <c r="K112" i="22"/>
  <c r="I112" i="22"/>
  <c r="G112" i="22"/>
  <c r="E112" i="22"/>
  <c r="P110" i="22"/>
  <c r="P109" i="22"/>
  <c r="O108" i="22"/>
  <c r="N108" i="22"/>
  <c r="M108" i="22"/>
  <c r="L108" i="22"/>
  <c r="K108" i="22"/>
  <c r="J108" i="22"/>
  <c r="I108" i="22"/>
  <c r="H108" i="22"/>
  <c r="G108" i="22"/>
  <c r="F108" i="22"/>
  <c r="E108" i="22"/>
  <c r="D108" i="22"/>
  <c r="P108" i="22" s="1"/>
  <c r="P107" i="22"/>
  <c r="P106" i="22"/>
  <c r="O105" i="22"/>
  <c r="N105" i="22"/>
  <c r="N104" i="22" s="1"/>
  <c r="M105" i="22"/>
  <c r="L105" i="22"/>
  <c r="L104" i="22" s="1"/>
  <c r="K105" i="22"/>
  <c r="J105" i="22"/>
  <c r="J104" i="22" s="1"/>
  <c r="I105" i="22"/>
  <c r="H105" i="22"/>
  <c r="H104" i="22" s="1"/>
  <c r="G105" i="22"/>
  <c r="F105" i="22"/>
  <c r="F104" i="22" s="1"/>
  <c r="E105" i="22"/>
  <c r="D105" i="22"/>
  <c r="P105" i="22" s="1"/>
  <c r="O104" i="22"/>
  <c r="M104" i="22"/>
  <c r="K104" i="22"/>
  <c r="I104" i="22"/>
  <c r="G104" i="22"/>
  <c r="E104" i="22"/>
  <c r="P103" i="22"/>
  <c r="P102" i="22"/>
  <c r="P101" i="22"/>
  <c r="P100" i="22"/>
  <c r="P99" i="22"/>
  <c r="P98" i="22"/>
  <c r="P97" i="22"/>
  <c r="P96" i="22"/>
  <c r="P95" i="22"/>
  <c r="P94" i="22"/>
  <c r="O93" i="22"/>
  <c r="N93" i="22"/>
  <c r="M93" i="22"/>
  <c r="L93" i="22"/>
  <c r="K93" i="22"/>
  <c r="J93" i="22"/>
  <c r="I93" i="22"/>
  <c r="H93" i="22"/>
  <c r="G93" i="22"/>
  <c r="F93" i="22"/>
  <c r="E93" i="22"/>
  <c r="D93" i="22"/>
  <c r="P93" i="22" s="1"/>
  <c r="P92" i="22"/>
  <c r="P91" i="22"/>
  <c r="P90" i="22"/>
  <c r="O89" i="22"/>
  <c r="N89" i="22"/>
  <c r="M89" i="22"/>
  <c r="L89" i="22"/>
  <c r="K89" i="22"/>
  <c r="J89" i="22"/>
  <c r="I89" i="22"/>
  <c r="H89" i="22"/>
  <c r="G89" i="22"/>
  <c r="F89" i="22"/>
  <c r="E89" i="22"/>
  <c r="D89" i="22"/>
  <c r="P89" i="22" s="1"/>
  <c r="P88" i="22"/>
  <c r="P87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P86" i="22" s="1"/>
  <c r="P85" i="22"/>
  <c r="P84" i="22"/>
  <c r="P83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P82" i="22" s="1"/>
  <c r="P81" i="22"/>
  <c r="P80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P79" i="22" s="1"/>
  <c r="P78" i="22"/>
  <c r="P77" i="22"/>
  <c r="P76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P75" i="22" s="1"/>
  <c r="P74" i="22"/>
  <c r="P73" i="22"/>
  <c r="O72" i="22"/>
  <c r="N72" i="22"/>
  <c r="M72" i="22"/>
  <c r="L72" i="22"/>
  <c r="K72" i="22"/>
  <c r="J72" i="22"/>
  <c r="I72" i="22"/>
  <c r="H72" i="22"/>
  <c r="G72" i="22"/>
  <c r="F72" i="22"/>
  <c r="E72" i="22"/>
  <c r="D72" i="22"/>
  <c r="P72" i="22" s="1"/>
  <c r="P71" i="22"/>
  <c r="P70" i="22"/>
  <c r="P69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P68" i="22" s="1"/>
  <c r="P67" i="22"/>
  <c r="P66" i="22"/>
  <c r="P65" i="22"/>
  <c r="P64" i="22"/>
  <c r="P63" i="22"/>
  <c r="P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P61" i="22" s="1"/>
  <c r="P60" i="22"/>
  <c r="P59" i="22"/>
  <c r="P58" i="22"/>
  <c r="O57" i="22"/>
  <c r="O111" i="22" s="1"/>
  <c r="N57" i="22"/>
  <c r="N111" i="22" s="1"/>
  <c r="M57" i="22"/>
  <c r="M111" i="22" s="1"/>
  <c r="L57" i="22"/>
  <c r="L111" i="22" s="1"/>
  <c r="K57" i="22"/>
  <c r="K111" i="22" s="1"/>
  <c r="J57" i="22"/>
  <c r="J111" i="22" s="1"/>
  <c r="I57" i="22"/>
  <c r="I111" i="22" s="1"/>
  <c r="H57" i="22"/>
  <c r="H111" i="22" s="1"/>
  <c r="G57" i="22"/>
  <c r="G111" i="22" s="1"/>
  <c r="F57" i="22"/>
  <c r="F111" i="22" s="1"/>
  <c r="E57" i="22"/>
  <c r="E111" i="22" s="1"/>
  <c r="D57" i="22"/>
  <c r="D111" i="22" s="1"/>
  <c r="P55" i="22"/>
  <c r="P54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P53" i="22" s="1"/>
  <c r="P52" i="22"/>
  <c r="P51" i="22"/>
  <c r="P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P49" i="22" s="1"/>
  <c r="P48" i="22"/>
  <c r="P47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P46" i="22" s="1"/>
  <c r="P45" i="22"/>
  <c r="P44" i="22"/>
  <c r="P43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P42" i="22" s="1"/>
  <c r="P41" i="22"/>
  <c r="P40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P39" i="22" s="1"/>
  <c r="P38" i="22"/>
  <c r="P37" i="22"/>
  <c r="P36" i="22"/>
  <c r="O35" i="22"/>
  <c r="O34" i="22" s="1"/>
  <c r="O27" i="22" s="1"/>
  <c r="N35" i="22"/>
  <c r="M35" i="22"/>
  <c r="M34" i="22" s="1"/>
  <c r="M27" i="22" s="1"/>
  <c r="L35" i="22"/>
  <c r="K35" i="22"/>
  <c r="K34" i="22" s="1"/>
  <c r="K27" i="22" s="1"/>
  <c r="J35" i="22"/>
  <c r="I35" i="22"/>
  <c r="I34" i="22" s="1"/>
  <c r="I27" i="22" s="1"/>
  <c r="H35" i="22"/>
  <c r="G35" i="22"/>
  <c r="G34" i="22" s="1"/>
  <c r="G27" i="22" s="1"/>
  <c r="F35" i="22"/>
  <c r="E35" i="22"/>
  <c r="E34" i="22" s="1"/>
  <c r="E27" i="22" s="1"/>
  <c r="D35" i="22"/>
  <c r="P35" i="22" s="1"/>
  <c r="N34" i="22"/>
  <c r="N27" i="22" s="1"/>
  <c r="L34" i="22"/>
  <c r="L27" i="22" s="1"/>
  <c r="J34" i="22"/>
  <c r="J27" i="22" s="1"/>
  <c r="H34" i="22"/>
  <c r="H27" i="22" s="1"/>
  <c r="F34" i="22"/>
  <c r="F27" i="22" s="1"/>
  <c r="D34" i="22"/>
  <c r="P33" i="22"/>
  <c r="P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P31" i="22" s="1"/>
  <c r="P30" i="22"/>
  <c r="P29" i="22"/>
  <c r="P28" i="22"/>
  <c r="P26" i="22"/>
  <c r="P25" i="22"/>
  <c r="P24" i="22"/>
  <c r="P23" i="22"/>
  <c r="P22" i="22"/>
  <c r="P21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P20" i="22" s="1"/>
  <c r="P124" i="21"/>
  <c r="P120" i="21"/>
  <c r="P119" i="21"/>
  <c r="P118" i="21"/>
  <c r="P117" i="21"/>
  <c r="P116" i="21"/>
  <c r="P115" i="21"/>
  <c r="P114" i="21"/>
  <c r="O113" i="21"/>
  <c r="O112" i="21" s="1"/>
  <c r="N113" i="21"/>
  <c r="M113" i="21"/>
  <c r="M112" i="21" s="1"/>
  <c r="L113" i="21"/>
  <c r="K113" i="21"/>
  <c r="K112" i="21" s="1"/>
  <c r="J113" i="21"/>
  <c r="I113" i="21"/>
  <c r="I112" i="21" s="1"/>
  <c r="H113" i="21"/>
  <c r="G113" i="21"/>
  <c r="G112" i="21" s="1"/>
  <c r="F113" i="21"/>
  <c r="E113" i="21"/>
  <c r="E112" i="21" s="1"/>
  <c r="D113" i="21"/>
  <c r="P113" i="21" s="1"/>
  <c r="N112" i="21"/>
  <c r="L112" i="21"/>
  <c r="J112" i="21"/>
  <c r="H112" i="21"/>
  <c r="F112" i="21"/>
  <c r="D112" i="21"/>
  <c r="P112" i="21" s="1"/>
  <c r="P110" i="21"/>
  <c r="P109" i="21"/>
  <c r="O108" i="21"/>
  <c r="N108" i="21"/>
  <c r="M108" i="21"/>
  <c r="L108" i="21"/>
  <c r="K108" i="21"/>
  <c r="J108" i="21"/>
  <c r="I108" i="21"/>
  <c r="H108" i="21"/>
  <c r="G108" i="21"/>
  <c r="F108" i="21"/>
  <c r="E108" i="21"/>
  <c r="D108" i="21"/>
  <c r="P108" i="21" s="1"/>
  <c r="P107" i="21"/>
  <c r="P106" i="21"/>
  <c r="O105" i="21"/>
  <c r="O104" i="21" s="1"/>
  <c r="N105" i="21"/>
  <c r="M105" i="21"/>
  <c r="M104" i="21" s="1"/>
  <c r="L105" i="21"/>
  <c r="K105" i="21"/>
  <c r="K104" i="21" s="1"/>
  <c r="J105" i="21"/>
  <c r="I105" i="21"/>
  <c r="I104" i="21" s="1"/>
  <c r="H105" i="21"/>
  <c r="G105" i="21"/>
  <c r="G104" i="21" s="1"/>
  <c r="F105" i="21"/>
  <c r="E105" i="21"/>
  <c r="E104" i="21" s="1"/>
  <c r="D105" i="21"/>
  <c r="P105" i="21" s="1"/>
  <c r="N104" i="21"/>
  <c r="L104" i="21"/>
  <c r="J104" i="21"/>
  <c r="H104" i="21"/>
  <c r="F104" i="21"/>
  <c r="D104" i="21"/>
  <c r="P104" i="21" s="1"/>
  <c r="P103" i="21"/>
  <c r="P102" i="21"/>
  <c r="P101" i="21"/>
  <c r="P100" i="21"/>
  <c r="P99" i="21"/>
  <c r="P98" i="21"/>
  <c r="P97" i="21"/>
  <c r="P96" i="21"/>
  <c r="P95" i="21"/>
  <c r="P94" i="21"/>
  <c r="O93" i="21"/>
  <c r="N93" i="21"/>
  <c r="M93" i="21"/>
  <c r="L93" i="21"/>
  <c r="K93" i="21"/>
  <c r="J93" i="21"/>
  <c r="I93" i="21"/>
  <c r="H93" i="21"/>
  <c r="G93" i="21"/>
  <c r="F93" i="21"/>
  <c r="E93" i="21"/>
  <c r="D93" i="21"/>
  <c r="P93" i="21" s="1"/>
  <c r="P92" i="21"/>
  <c r="P91" i="21"/>
  <c r="P90" i="21"/>
  <c r="O89" i="21"/>
  <c r="N89" i="21"/>
  <c r="M89" i="21"/>
  <c r="L89" i="21"/>
  <c r="K89" i="21"/>
  <c r="J89" i="21"/>
  <c r="I89" i="21"/>
  <c r="H89" i="21"/>
  <c r="G89" i="21"/>
  <c r="F89" i="21"/>
  <c r="E89" i="21"/>
  <c r="D89" i="21"/>
  <c r="P89" i="21" s="1"/>
  <c r="P88" i="21"/>
  <c r="P87" i="21"/>
  <c r="O86" i="21"/>
  <c r="N86" i="21"/>
  <c r="M86" i="21"/>
  <c r="L86" i="21"/>
  <c r="K86" i="21"/>
  <c r="J86" i="21"/>
  <c r="I86" i="21"/>
  <c r="H86" i="21"/>
  <c r="G86" i="21"/>
  <c r="F86" i="21"/>
  <c r="E86" i="21"/>
  <c r="D86" i="21"/>
  <c r="P86" i="21" s="1"/>
  <c r="P85" i="21"/>
  <c r="P84" i="21"/>
  <c r="P83" i="21"/>
  <c r="O82" i="21"/>
  <c r="N82" i="21"/>
  <c r="M82" i="21"/>
  <c r="L82" i="21"/>
  <c r="K82" i="21"/>
  <c r="J82" i="21"/>
  <c r="I82" i="21"/>
  <c r="H82" i="21"/>
  <c r="G82" i="21"/>
  <c r="F82" i="21"/>
  <c r="E82" i="21"/>
  <c r="D82" i="21"/>
  <c r="P82" i="21" s="1"/>
  <c r="P81" i="21"/>
  <c r="P80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P79" i="21" s="1"/>
  <c r="P78" i="21"/>
  <c r="P77" i="21"/>
  <c r="P76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P75" i="21" s="1"/>
  <c r="P74" i="21"/>
  <c r="P73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P72" i="21" s="1"/>
  <c r="P71" i="21"/>
  <c r="P70" i="21"/>
  <c r="P69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P68" i="21" s="1"/>
  <c r="P67" i="21"/>
  <c r="P66" i="21"/>
  <c r="P65" i="21"/>
  <c r="P64" i="21"/>
  <c r="P63" i="21"/>
  <c r="P62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P61" i="21" s="1"/>
  <c r="P60" i="21"/>
  <c r="P59" i="21"/>
  <c r="P58" i="21"/>
  <c r="O57" i="21"/>
  <c r="O111" i="21" s="1"/>
  <c r="N57" i="21"/>
  <c r="N111" i="21" s="1"/>
  <c r="M57" i="21"/>
  <c r="M111" i="21" s="1"/>
  <c r="L57" i="21"/>
  <c r="L111" i="21" s="1"/>
  <c r="K57" i="21"/>
  <c r="K111" i="21" s="1"/>
  <c r="J57" i="21"/>
  <c r="J111" i="21" s="1"/>
  <c r="I57" i="21"/>
  <c r="I111" i="21" s="1"/>
  <c r="H57" i="21"/>
  <c r="H111" i="21" s="1"/>
  <c r="G57" i="21"/>
  <c r="G111" i="21" s="1"/>
  <c r="F57" i="21"/>
  <c r="F111" i="21" s="1"/>
  <c r="E57" i="21"/>
  <c r="E111" i="21" s="1"/>
  <c r="D57" i="21"/>
  <c r="D111" i="21" s="1"/>
  <c r="P55" i="21"/>
  <c r="P54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P53" i="21" s="1"/>
  <c r="P52" i="21"/>
  <c r="P51" i="21"/>
  <c r="P50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P49" i="21" s="1"/>
  <c r="P48" i="21"/>
  <c r="P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P46" i="21" s="1"/>
  <c r="P45" i="21"/>
  <c r="P44" i="21"/>
  <c r="P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P42" i="21" s="1"/>
  <c r="P41" i="21"/>
  <c r="P40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P39" i="21" s="1"/>
  <c r="P38" i="21"/>
  <c r="P37" i="21"/>
  <c r="P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P35" i="21" s="1"/>
  <c r="O34" i="21"/>
  <c r="N34" i="21"/>
  <c r="M34" i="21"/>
  <c r="L34" i="21"/>
  <c r="K34" i="21"/>
  <c r="J34" i="21"/>
  <c r="I34" i="21"/>
  <c r="H34" i="21"/>
  <c r="G34" i="21"/>
  <c r="F34" i="21"/>
  <c r="E34" i="21"/>
  <c r="D34" i="21"/>
  <c r="P34" i="21" s="1"/>
  <c r="P33" i="21"/>
  <c r="P32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P31" i="21" s="1"/>
  <c r="P30" i="21"/>
  <c r="P29" i="21"/>
  <c r="P28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P27" i="21" s="1"/>
  <c r="P26" i="21"/>
  <c r="P25" i="21"/>
  <c r="P24" i="21"/>
  <c r="P23" i="21"/>
  <c r="P22" i="21"/>
  <c r="P21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P20" i="21" s="1"/>
  <c r="P124" i="20"/>
  <c r="P120" i="20"/>
  <c r="P119" i="20"/>
  <c r="P118" i="20"/>
  <c r="P117" i="20"/>
  <c r="P116" i="20"/>
  <c r="P115" i="20"/>
  <c r="P114" i="20"/>
  <c r="O113" i="20"/>
  <c r="N113" i="20"/>
  <c r="M113" i="20"/>
  <c r="L113" i="20"/>
  <c r="K113" i="20"/>
  <c r="J113" i="20"/>
  <c r="I113" i="20"/>
  <c r="H113" i="20"/>
  <c r="G113" i="20"/>
  <c r="F113" i="20"/>
  <c r="E113" i="20"/>
  <c r="D113" i="20"/>
  <c r="P113" i="20" s="1"/>
  <c r="O112" i="20"/>
  <c r="N112" i="20"/>
  <c r="M112" i="20"/>
  <c r="L112" i="20"/>
  <c r="K112" i="20"/>
  <c r="J112" i="20"/>
  <c r="I112" i="20"/>
  <c r="H112" i="20"/>
  <c r="G112" i="20"/>
  <c r="F112" i="20"/>
  <c r="E112" i="20"/>
  <c r="D112" i="20"/>
  <c r="P112" i="20" s="1"/>
  <c r="P110" i="20"/>
  <c r="P109" i="20"/>
  <c r="O108" i="20"/>
  <c r="N108" i="20"/>
  <c r="M108" i="20"/>
  <c r="L108" i="20"/>
  <c r="K108" i="20"/>
  <c r="J108" i="20"/>
  <c r="I108" i="20"/>
  <c r="H108" i="20"/>
  <c r="G108" i="20"/>
  <c r="F108" i="20"/>
  <c r="E108" i="20"/>
  <c r="D108" i="20"/>
  <c r="P108" i="20" s="1"/>
  <c r="P107" i="20"/>
  <c r="P106" i="20"/>
  <c r="O105" i="20"/>
  <c r="N105" i="20"/>
  <c r="M105" i="20"/>
  <c r="L105" i="20"/>
  <c r="K105" i="20"/>
  <c r="J105" i="20"/>
  <c r="I105" i="20"/>
  <c r="H105" i="20"/>
  <c r="G105" i="20"/>
  <c r="F105" i="20"/>
  <c r="E105" i="20"/>
  <c r="D105" i="20"/>
  <c r="P105" i="20" s="1"/>
  <c r="O104" i="20"/>
  <c r="N104" i="20"/>
  <c r="M104" i="20"/>
  <c r="L104" i="20"/>
  <c r="K104" i="20"/>
  <c r="J104" i="20"/>
  <c r="I104" i="20"/>
  <c r="H104" i="20"/>
  <c r="G104" i="20"/>
  <c r="F104" i="20"/>
  <c r="E104" i="20"/>
  <c r="D104" i="20"/>
  <c r="P104" i="20" s="1"/>
  <c r="P103" i="20"/>
  <c r="P102" i="20"/>
  <c r="P101" i="20"/>
  <c r="P100" i="20"/>
  <c r="P99" i="20"/>
  <c r="P98" i="20"/>
  <c r="P97" i="20"/>
  <c r="P96" i="20"/>
  <c r="P95" i="20"/>
  <c r="P94" i="20"/>
  <c r="O93" i="20"/>
  <c r="N93" i="20"/>
  <c r="M93" i="20"/>
  <c r="L93" i="20"/>
  <c r="K93" i="20"/>
  <c r="J93" i="20"/>
  <c r="I93" i="20"/>
  <c r="H93" i="20"/>
  <c r="G93" i="20"/>
  <c r="F93" i="20"/>
  <c r="E93" i="20"/>
  <c r="D93" i="20"/>
  <c r="P93" i="20" s="1"/>
  <c r="P92" i="20"/>
  <c r="P91" i="20"/>
  <c r="P90" i="20"/>
  <c r="O89" i="20"/>
  <c r="N89" i="20"/>
  <c r="M89" i="20"/>
  <c r="L89" i="20"/>
  <c r="K89" i="20"/>
  <c r="J89" i="20"/>
  <c r="I89" i="20"/>
  <c r="H89" i="20"/>
  <c r="G89" i="20"/>
  <c r="F89" i="20"/>
  <c r="E89" i="20"/>
  <c r="D89" i="20"/>
  <c r="P89" i="20" s="1"/>
  <c r="P88" i="20"/>
  <c r="P87" i="20"/>
  <c r="O86" i="20"/>
  <c r="N86" i="20"/>
  <c r="M86" i="20"/>
  <c r="L86" i="20"/>
  <c r="K86" i="20"/>
  <c r="J86" i="20"/>
  <c r="I86" i="20"/>
  <c r="H86" i="20"/>
  <c r="G86" i="20"/>
  <c r="F86" i="20"/>
  <c r="E86" i="20"/>
  <c r="D86" i="20"/>
  <c r="P86" i="20" s="1"/>
  <c r="P85" i="20"/>
  <c r="P84" i="20"/>
  <c r="P83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P82" i="20" s="1"/>
  <c r="P81" i="20"/>
  <c r="P80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P79" i="20" s="1"/>
  <c r="P78" i="20"/>
  <c r="P77" i="20"/>
  <c r="P76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P75" i="20" s="1"/>
  <c r="P74" i="20"/>
  <c r="P73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P72" i="20" s="1"/>
  <c r="P71" i="20"/>
  <c r="P70" i="20"/>
  <c r="P69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P68" i="20" s="1"/>
  <c r="P67" i="20"/>
  <c r="P66" i="20"/>
  <c r="P65" i="20"/>
  <c r="P64" i="20"/>
  <c r="P63" i="20"/>
  <c r="P62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P61" i="20" s="1"/>
  <c r="P60" i="20"/>
  <c r="P59" i="20"/>
  <c r="P58" i="20"/>
  <c r="O57" i="20"/>
  <c r="O111" i="20" s="1"/>
  <c r="N57" i="20"/>
  <c r="N111" i="20" s="1"/>
  <c r="M57" i="20"/>
  <c r="M111" i="20" s="1"/>
  <c r="L57" i="20"/>
  <c r="L111" i="20" s="1"/>
  <c r="K57" i="20"/>
  <c r="K111" i="20" s="1"/>
  <c r="J57" i="20"/>
  <c r="J111" i="20" s="1"/>
  <c r="I57" i="20"/>
  <c r="I111" i="20" s="1"/>
  <c r="H57" i="20"/>
  <c r="H111" i="20" s="1"/>
  <c r="G57" i="20"/>
  <c r="G111" i="20" s="1"/>
  <c r="F57" i="20"/>
  <c r="F111" i="20" s="1"/>
  <c r="E57" i="20"/>
  <c r="E111" i="20" s="1"/>
  <c r="D57" i="20"/>
  <c r="D111" i="20" s="1"/>
  <c r="P55" i="20"/>
  <c r="P54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P53" i="20" s="1"/>
  <c r="P52" i="20"/>
  <c r="P51" i="20"/>
  <c r="P50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P49" i="20" s="1"/>
  <c r="P48" i="20"/>
  <c r="P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P46" i="20" s="1"/>
  <c r="P45" i="20"/>
  <c r="P44" i="20"/>
  <c r="P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P42" i="20" s="1"/>
  <c r="P41" i="20"/>
  <c r="P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P39" i="20" s="1"/>
  <c r="P38" i="20"/>
  <c r="P37" i="20"/>
  <c r="P36" i="20"/>
  <c r="O35" i="20"/>
  <c r="O34" i="20" s="1"/>
  <c r="O27" i="20" s="1"/>
  <c r="N35" i="20"/>
  <c r="M35" i="20"/>
  <c r="M34" i="20" s="1"/>
  <c r="M27" i="20" s="1"/>
  <c r="L35" i="20"/>
  <c r="K35" i="20"/>
  <c r="K34" i="20" s="1"/>
  <c r="K27" i="20" s="1"/>
  <c r="J35" i="20"/>
  <c r="I35" i="20"/>
  <c r="I34" i="20" s="1"/>
  <c r="I27" i="20" s="1"/>
  <c r="H35" i="20"/>
  <c r="G35" i="20"/>
  <c r="G34" i="20" s="1"/>
  <c r="G27" i="20" s="1"/>
  <c r="F35" i="20"/>
  <c r="E35" i="20"/>
  <c r="E34" i="20" s="1"/>
  <c r="E27" i="20" s="1"/>
  <c r="D35" i="20"/>
  <c r="P35" i="20" s="1"/>
  <c r="N34" i="20"/>
  <c r="N27" i="20" s="1"/>
  <c r="L34" i="20"/>
  <c r="L27" i="20" s="1"/>
  <c r="J34" i="20"/>
  <c r="J27" i="20" s="1"/>
  <c r="H34" i="20"/>
  <c r="H27" i="20" s="1"/>
  <c r="F34" i="20"/>
  <c r="F27" i="20" s="1"/>
  <c r="D34" i="20"/>
  <c r="P33" i="20"/>
  <c r="P32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P31" i="20" s="1"/>
  <c r="P30" i="20"/>
  <c r="P29" i="20"/>
  <c r="P28" i="20"/>
  <c r="P26" i="20"/>
  <c r="P25" i="20"/>
  <c r="P24" i="20"/>
  <c r="P23" i="20"/>
  <c r="P22" i="20"/>
  <c r="P21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P20" i="20" s="1"/>
  <c r="P124" i="19"/>
  <c r="P120" i="19"/>
  <c r="P119" i="19"/>
  <c r="P118" i="19"/>
  <c r="P117" i="19"/>
  <c r="P116" i="19"/>
  <c r="P115" i="19"/>
  <c r="P114" i="19"/>
  <c r="O113" i="19"/>
  <c r="O112" i="19" s="1"/>
  <c r="N113" i="19"/>
  <c r="M113" i="19"/>
  <c r="M112" i="19" s="1"/>
  <c r="L113" i="19"/>
  <c r="K113" i="19"/>
  <c r="K112" i="19" s="1"/>
  <c r="J113" i="19"/>
  <c r="I113" i="19"/>
  <c r="I112" i="19" s="1"/>
  <c r="H113" i="19"/>
  <c r="G113" i="19"/>
  <c r="G112" i="19" s="1"/>
  <c r="F113" i="19"/>
  <c r="E113" i="19"/>
  <c r="E112" i="19" s="1"/>
  <c r="D113" i="19"/>
  <c r="P113" i="19" s="1"/>
  <c r="N112" i="19"/>
  <c r="L112" i="19"/>
  <c r="J112" i="19"/>
  <c r="H112" i="19"/>
  <c r="F112" i="19"/>
  <c r="D112" i="19"/>
  <c r="P112" i="19" s="1"/>
  <c r="P110" i="19"/>
  <c r="P109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P108" i="19" s="1"/>
  <c r="P107" i="19"/>
  <c r="P106" i="19"/>
  <c r="O105" i="19"/>
  <c r="O104" i="19" s="1"/>
  <c r="N105" i="19"/>
  <c r="M105" i="19"/>
  <c r="M104" i="19" s="1"/>
  <c r="L105" i="19"/>
  <c r="K105" i="19"/>
  <c r="K104" i="19" s="1"/>
  <c r="J105" i="19"/>
  <c r="I105" i="19"/>
  <c r="I104" i="19" s="1"/>
  <c r="H105" i="19"/>
  <c r="G105" i="19"/>
  <c r="G104" i="19" s="1"/>
  <c r="F105" i="19"/>
  <c r="E105" i="19"/>
  <c r="E104" i="19" s="1"/>
  <c r="D105" i="19"/>
  <c r="P105" i="19" s="1"/>
  <c r="N104" i="19"/>
  <c r="L104" i="19"/>
  <c r="J104" i="19"/>
  <c r="H104" i="19"/>
  <c r="F104" i="19"/>
  <c r="D104" i="19"/>
  <c r="P104" i="19" s="1"/>
  <c r="P103" i="19"/>
  <c r="P102" i="19"/>
  <c r="P101" i="19"/>
  <c r="P100" i="19"/>
  <c r="P99" i="19"/>
  <c r="P98" i="19"/>
  <c r="P97" i="19"/>
  <c r="P96" i="19"/>
  <c r="P95" i="19"/>
  <c r="P94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P93" i="19" s="1"/>
  <c r="P92" i="19"/>
  <c r="P91" i="19"/>
  <c r="P90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P89" i="19" s="1"/>
  <c r="P88" i="19"/>
  <c r="P87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P86" i="19" s="1"/>
  <c r="P85" i="19"/>
  <c r="P84" i="19"/>
  <c r="P83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P82" i="19" s="1"/>
  <c r="P81" i="19"/>
  <c r="P80" i="19"/>
  <c r="O79" i="19"/>
  <c r="N79" i="19"/>
  <c r="M79" i="19"/>
  <c r="L79" i="19"/>
  <c r="K79" i="19"/>
  <c r="J79" i="19"/>
  <c r="I79" i="19"/>
  <c r="H79" i="19"/>
  <c r="G79" i="19"/>
  <c r="F79" i="19"/>
  <c r="E79" i="19"/>
  <c r="D79" i="19"/>
  <c r="P79" i="19" s="1"/>
  <c r="P78" i="19"/>
  <c r="P77" i="19"/>
  <c r="P76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P75" i="19" s="1"/>
  <c r="P74" i="19"/>
  <c r="P73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P72" i="19" s="1"/>
  <c r="P71" i="19"/>
  <c r="P70" i="19"/>
  <c r="P69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P68" i="19" s="1"/>
  <c r="P67" i="19"/>
  <c r="P66" i="19"/>
  <c r="P65" i="19"/>
  <c r="P64" i="19"/>
  <c r="P63" i="19"/>
  <c r="P62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P61" i="19" s="1"/>
  <c r="P60" i="19"/>
  <c r="P59" i="19"/>
  <c r="P58" i="19"/>
  <c r="O57" i="19"/>
  <c r="O111" i="19" s="1"/>
  <c r="N57" i="19"/>
  <c r="N111" i="19" s="1"/>
  <c r="M57" i="19"/>
  <c r="M111" i="19" s="1"/>
  <c r="L57" i="19"/>
  <c r="L111" i="19" s="1"/>
  <c r="K57" i="19"/>
  <c r="K111" i="19" s="1"/>
  <c r="J57" i="19"/>
  <c r="J111" i="19" s="1"/>
  <c r="I57" i="19"/>
  <c r="I111" i="19" s="1"/>
  <c r="H57" i="19"/>
  <c r="H111" i="19" s="1"/>
  <c r="G57" i="19"/>
  <c r="G111" i="19" s="1"/>
  <c r="F57" i="19"/>
  <c r="F111" i="19" s="1"/>
  <c r="E57" i="19"/>
  <c r="E111" i="19" s="1"/>
  <c r="D57" i="19"/>
  <c r="D111" i="19" s="1"/>
  <c r="P55" i="19"/>
  <c r="P54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P53" i="19" s="1"/>
  <c r="P52" i="19"/>
  <c r="P51" i="19"/>
  <c r="P50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P49" i="19" s="1"/>
  <c r="P48" i="19"/>
  <c r="P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6" i="19" s="1"/>
  <c r="P45" i="19"/>
  <c r="P44" i="19"/>
  <c r="P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P42" i="19" s="1"/>
  <c r="P41" i="19"/>
  <c r="P40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P39" i="19" s="1"/>
  <c r="P38" i="19"/>
  <c r="P37" i="19"/>
  <c r="P36" i="19"/>
  <c r="O35" i="19"/>
  <c r="N35" i="19"/>
  <c r="N34" i="19" s="1"/>
  <c r="N27" i="19" s="1"/>
  <c r="M35" i="19"/>
  <c r="L35" i="19"/>
  <c r="L34" i="19" s="1"/>
  <c r="L27" i="19" s="1"/>
  <c r="K35" i="19"/>
  <c r="J35" i="19"/>
  <c r="J34" i="19" s="1"/>
  <c r="J27" i="19" s="1"/>
  <c r="I35" i="19"/>
  <c r="H35" i="19"/>
  <c r="H34" i="19" s="1"/>
  <c r="H27" i="19" s="1"/>
  <c r="G35" i="19"/>
  <c r="F35" i="19"/>
  <c r="F34" i="19" s="1"/>
  <c r="F27" i="19" s="1"/>
  <c r="E35" i="19"/>
  <c r="D35" i="19"/>
  <c r="P35" i="19" s="1"/>
  <c r="O34" i="19"/>
  <c r="O27" i="19" s="1"/>
  <c r="M34" i="19"/>
  <c r="M27" i="19" s="1"/>
  <c r="K34" i="19"/>
  <c r="K27" i="19" s="1"/>
  <c r="I34" i="19"/>
  <c r="I27" i="19" s="1"/>
  <c r="G34" i="19"/>
  <c r="G27" i="19" s="1"/>
  <c r="E34" i="19"/>
  <c r="E27" i="19" s="1"/>
  <c r="P33" i="19"/>
  <c r="P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P31" i="19" s="1"/>
  <c r="P30" i="19"/>
  <c r="P29" i="19"/>
  <c r="P28" i="19"/>
  <c r="P26" i="19"/>
  <c r="P25" i="19"/>
  <c r="P24" i="19"/>
  <c r="P23" i="19"/>
  <c r="P22" i="19"/>
  <c r="P21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P20" i="19" s="1"/>
  <c r="P124" i="18"/>
  <c r="P120" i="18"/>
  <c r="P119" i="18"/>
  <c r="P118" i="18"/>
  <c r="P117" i="18"/>
  <c r="P116" i="18"/>
  <c r="P115" i="18"/>
  <c r="P114" i="18"/>
  <c r="O113" i="18"/>
  <c r="N113" i="18"/>
  <c r="N112" i="18" s="1"/>
  <c r="M113" i="18"/>
  <c r="L113" i="18"/>
  <c r="L112" i="18" s="1"/>
  <c r="K113" i="18"/>
  <c r="J113" i="18"/>
  <c r="J112" i="18" s="1"/>
  <c r="I113" i="18"/>
  <c r="H113" i="18"/>
  <c r="H112" i="18" s="1"/>
  <c r="G113" i="18"/>
  <c r="F113" i="18"/>
  <c r="F112" i="18" s="1"/>
  <c r="E113" i="18"/>
  <c r="D113" i="18"/>
  <c r="P113" i="18" s="1"/>
  <c r="O112" i="18"/>
  <c r="M112" i="18"/>
  <c r="K112" i="18"/>
  <c r="I112" i="18"/>
  <c r="G112" i="18"/>
  <c r="E112" i="18"/>
  <c r="P110" i="18"/>
  <c r="P109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P108" i="18" s="1"/>
  <c r="P107" i="18"/>
  <c r="P106" i="18"/>
  <c r="O105" i="18"/>
  <c r="N105" i="18"/>
  <c r="N104" i="18" s="1"/>
  <c r="M105" i="18"/>
  <c r="L105" i="18"/>
  <c r="L104" i="18" s="1"/>
  <c r="K105" i="18"/>
  <c r="J105" i="18"/>
  <c r="J104" i="18" s="1"/>
  <c r="I105" i="18"/>
  <c r="H105" i="18"/>
  <c r="H104" i="18" s="1"/>
  <c r="G105" i="18"/>
  <c r="F105" i="18"/>
  <c r="F104" i="18" s="1"/>
  <c r="E105" i="18"/>
  <c r="D105" i="18"/>
  <c r="P105" i="18" s="1"/>
  <c r="O104" i="18"/>
  <c r="M104" i="18"/>
  <c r="K104" i="18"/>
  <c r="I104" i="18"/>
  <c r="G104" i="18"/>
  <c r="E104" i="18"/>
  <c r="P103" i="18"/>
  <c r="P102" i="18"/>
  <c r="P101" i="18"/>
  <c r="P100" i="18"/>
  <c r="P99" i="18"/>
  <c r="P98" i="18"/>
  <c r="P97" i="18"/>
  <c r="P96" i="18"/>
  <c r="P95" i="18"/>
  <c r="P94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P93" i="18" s="1"/>
  <c r="P92" i="18"/>
  <c r="P91" i="18"/>
  <c r="P90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P89" i="18" s="1"/>
  <c r="P88" i="18"/>
  <c r="P87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P86" i="18" s="1"/>
  <c r="P85" i="18"/>
  <c r="P84" i="18"/>
  <c r="P83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P82" i="18" s="1"/>
  <c r="P81" i="18"/>
  <c r="P80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P79" i="18" s="1"/>
  <c r="P78" i="18"/>
  <c r="P77" i="18"/>
  <c r="P76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P75" i="18" s="1"/>
  <c r="P74" i="18"/>
  <c r="P73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P72" i="18" s="1"/>
  <c r="P71" i="18"/>
  <c r="P70" i="18"/>
  <c r="P69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P68" i="18" s="1"/>
  <c r="P67" i="18"/>
  <c r="P66" i="18"/>
  <c r="P65" i="18"/>
  <c r="P64" i="18"/>
  <c r="P63" i="18"/>
  <c r="P62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P61" i="18" s="1"/>
  <c r="P60" i="18"/>
  <c r="P59" i="18"/>
  <c r="P58" i="18"/>
  <c r="O57" i="18"/>
  <c r="O111" i="18" s="1"/>
  <c r="N57" i="18"/>
  <c r="N111" i="18" s="1"/>
  <c r="M57" i="18"/>
  <c r="M111" i="18" s="1"/>
  <c r="L57" i="18"/>
  <c r="L111" i="18" s="1"/>
  <c r="K57" i="18"/>
  <c r="K111" i="18" s="1"/>
  <c r="J57" i="18"/>
  <c r="J111" i="18" s="1"/>
  <c r="I57" i="18"/>
  <c r="I111" i="18" s="1"/>
  <c r="H57" i="18"/>
  <c r="H111" i="18" s="1"/>
  <c r="G57" i="18"/>
  <c r="G111" i="18" s="1"/>
  <c r="F57" i="18"/>
  <c r="F111" i="18" s="1"/>
  <c r="E57" i="18"/>
  <c r="E111" i="18" s="1"/>
  <c r="D57" i="18"/>
  <c r="D111" i="18" s="1"/>
  <c r="P111" i="18" s="1"/>
  <c r="P55" i="18"/>
  <c r="P54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P53" i="18" s="1"/>
  <c r="P52" i="18"/>
  <c r="P51" i="18"/>
  <c r="P50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P49" i="18" s="1"/>
  <c r="P48" i="18"/>
  <c r="P47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P46" i="18" s="1"/>
  <c r="P45" i="18"/>
  <c r="P44" i="18"/>
  <c r="P43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P42" i="18" s="1"/>
  <c r="P41" i="18"/>
  <c r="P40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P39" i="18" s="1"/>
  <c r="P38" i="18"/>
  <c r="P37" i="18"/>
  <c r="P36" i="18"/>
  <c r="O35" i="18"/>
  <c r="O34" i="18" s="1"/>
  <c r="O27" i="18" s="1"/>
  <c r="N35" i="18"/>
  <c r="M35" i="18"/>
  <c r="M34" i="18" s="1"/>
  <c r="M27" i="18" s="1"/>
  <c r="L35" i="18"/>
  <c r="K35" i="18"/>
  <c r="K34" i="18" s="1"/>
  <c r="K27" i="18" s="1"/>
  <c r="J35" i="18"/>
  <c r="I35" i="18"/>
  <c r="I34" i="18" s="1"/>
  <c r="I27" i="18" s="1"/>
  <c r="H35" i="18"/>
  <c r="G35" i="18"/>
  <c r="G34" i="18" s="1"/>
  <c r="G27" i="18" s="1"/>
  <c r="F35" i="18"/>
  <c r="E35" i="18"/>
  <c r="E34" i="18" s="1"/>
  <c r="E27" i="18" s="1"/>
  <c r="D35" i="18"/>
  <c r="P35" i="18" s="1"/>
  <c r="N34" i="18"/>
  <c r="L34" i="18"/>
  <c r="J34" i="18"/>
  <c r="H34" i="18"/>
  <c r="F34" i="18"/>
  <c r="D34" i="18"/>
  <c r="P33" i="18"/>
  <c r="P32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P31" i="18" s="1"/>
  <c r="P30" i="18"/>
  <c r="P29" i="18"/>
  <c r="P28" i="18"/>
  <c r="N27" i="18"/>
  <c r="L27" i="18"/>
  <c r="J27" i="18"/>
  <c r="H27" i="18"/>
  <c r="F27" i="18"/>
  <c r="D27" i="18"/>
  <c r="P27" i="18" s="1"/>
  <c r="P26" i="18"/>
  <c r="P25" i="18"/>
  <c r="P24" i="18"/>
  <c r="P23" i="18"/>
  <c r="P22" i="18"/>
  <c r="P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P20" i="18" s="1"/>
  <c r="P124" i="17"/>
  <c r="P120" i="17"/>
  <c r="P119" i="17"/>
  <c r="P118" i="17"/>
  <c r="P117" i="17"/>
  <c r="P116" i="17"/>
  <c r="P115" i="17"/>
  <c r="P114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P113" i="17" s="1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P112" i="17" s="1"/>
  <c r="P110" i="17"/>
  <c r="P109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P108" i="17" s="1"/>
  <c r="P107" i="17"/>
  <c r="P106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P105" i="17" s="1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P104" i="17" s="1"/>
  <c r="P103" i="17"/>
  <c r="P102" i="17"/>
  <c r="P101" i="17"/>
  <c r="P100" i="17"/>
  <c r="P99" i="17"/>
  <c r="P98" i="17"/>
  <c r="P97" i="17"/>
  <c r="P96" i="17"/>
  <c r="P95" i="17"/>
  <c r="P94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P93" i="17" s="1"/>
  <c r="P92" i="17"/>
  <c r="P91" i="17"/>
  <c r="P90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P89" i="17" s="1"/>
  <c r="P88" i="17"/>
  <c r="P87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P86" i="17" s="1"/>
  <c r="P85" i="17"/>
  <c r="P84" i="17"/>
  <c r="P83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P82" i="17" s="1"/>
  <c r="P81" i="17"/>
  <c r="P80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P79" i="17" s="1"/>
  <c r="P78" i="17"/>
  <c r="P77" i="17"/>
  <c r="P76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P75" i="17" s="1"/>
  <c r="P74" i="17"/>
  <c r="P73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P72" i="17" s="1"/>
  <c r="P71" i="17"/>
  <c r="P70" i="17"/>
  <c r="P69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P68" i="17" s="1"/>
  <c r="P67" i="17"/>
  <c r="P66" i="17"/>
  <c r="P65" i="17"/>
  <c r="P64" i="17"/>
  <c r="P63" i="17"/>
  <c r="P62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P61" i="17" s="1"/>
  <c r="P60" i="17"/>
  <c r="P59" i="17"/>
  <c r="P58" i="17"/>
  <c r="O57" i="17"/>
  <c r="O111" i="17" s="1"/>
  <c r="N57" i="17"/>
  <c r="N111" i="17" s="1"/>
  <c r="M57" i="17"/>
  <c r="M111" i="17" s="1"/>
  <c r="L57" i="17"/>
  <c r="L111" i="17" s="1"/>
  <c r="K57" i="17"/>
  <c r="K111" i="17" s="1"/>
  <c r="J57" i="17"/>
  <c r="J111" i="17" s="1"/>
  <c r="I57" i="17"/>
  <c r="I111" i="17" s="1"/>
  <c r="H57" i="17"/>
  <c r="H111" i="17" s="1"/>
  <c r="G57" i="17"/>
  <c r="G111" i="17" s="1"/>
  <c r="F57" i="17"/>
  <c r="F111" i="17" s="1"/>
  <c r="E57" i="17"/>
  <c r="E111" i="17" s="1"/>
  <c r="D57" i="17"/>
  <c r="D111" i="17" s="1"/>
  <c r="P55" i="17"/>
  <c r="P54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P53" i="17" s="1"/>
  <c r="P52" i="17"/>
  <c r="P51" i="17"/>
  <c r="P50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P49" i="17" s="1"/>
  <c r="P48" i="17"/>
  <c r="P47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P46" i="17" s="1"/>
  <c r="P45" i="17"/>
  <c r="P44" i="17"/>
  <c r="P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P42" i="17" s="1"/>
  <c r="P41" i="17"/>
  <c r="P40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P39" i="17" s="1"/>
  <c r="P38" i="17"/>
  <c r="P37" i="17"/>
  <c r="P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P35" i="17" s="1"/>
  <c r="O34" i="17"/>
  <c r="N34" i="17"/>
  <c r="M34" i="17"/>
  <c r="L34" i="17"/>
  <c r="K34" i="17"/>
  <c r="J34" i="17"/>
  <c r="I34" i="17"/>
  <c r="H34" i="17"/>
  <c r="G34" i="17"/>
  <c r="F34" i="17"/>
  <c r="E34" i="17"/>
  <c r="D34" i="17"/>
  <c r="P34" i="17" s="1"/>
  <c r="P33" i="17"/>
  <c r="P32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P31" i="17" s="1"/>
  <c r="P30" i="17"/>
  <c r="P29" i="17"/>
  <c r="P28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P27" i="17" s="1"/>
  <c r="P26" i="17"/>
  <c r="P25" i="17"/>
  <c r="P24" i="17"/>
  <c r="P23" i="17"/>
  <c r="P22" i="17"/>
  <c r="P2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P20" i="17" s="1"/>
  <c r="P124" i="16"/>
  <c r="P120" i="16"/>
  <c r="P119" i="16"/>
  <c r="P118" i="16"/>
  <c r="P117" i="16"/>
  <c r="P116" i="16"/>
  <c r="P115" i="16"/>
  <c r="P114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P113" i="16" s="1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P112" i="16" s="1"/>
  <c r="P110" i="16"/>
  <c r="P109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P108" i="16" s="1"/>
  <c r="P107" i="16"/>
  <c r="P106" i="16"/>
  <c r="O105" i="16"/>
  <c r="N105" i="16"/>
  <c r="M105" i="16"/>
  <c r="L105" i="16"/>
  <c r="K105" i="16"/>
  <c r="J105" i="16"/>
  <c r="I105" i="16"/>
  <c r="H105" i="16"/>
  <c r="G105" i="16"/>
  <c r="F105" i="16"/>
  <c r="E105" i="16"/>
  <c r="D105" i="16"/>
  <c r="P105" i="16" s="1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P104" i="16" s="1"/>
  <c r="P103" i="16"/>
  <c r="P102" i="16"/>
  <c r="P101" i="16"/>
  <c r="P100" i="16"/>
  <c r="P99" i="16"/>
  <c r="P98" i="16"/>
  <c r="P97" i="16"/>
  <c r="P96" i="16"/>
  <c r="P95" i="16"/>
  <c r="P94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P93" i="16" s="1"/>
  <c r="P92" i="16"/>
  <c r="P91" i="16"/>
  <c r="P90" i="16"/>
  <c r="O89" i="16"/>
  <c r="N89" i="16"/>
  <c r="M89" i="16"/>
  <c r="L89" i="16"/>
  <c r="K89" i="16"/>
  <c r="J89" i="16"/>
  <c r="I89" i="16"/>
  <c r="H89" i="16"/>
  <c r="G89" i="16"/>
  <c r="F89" i="16"/>
  <c r="E89" i="16"/>
  <c r="D89" i="16"/>
  <c r="P89" i="16" s="1"/>
  <c r="P88" i="16"/>
  <c r="P87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P86" i="16" s="1"/>
  <c r="P85" i="16"/>
  <c r="P84" i="16"/>
  <c r="P83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P82" i="16" s="1"/>
  <c r="P81" i="16"/>
  <c r="P80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P79" i="16" s="1"/>
  <c r="P78" i="16"/>
  <c r="P77" i="16"/>
  <c r="P76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P75" i="16" s="1"/>
  <c r="P74" i="16"/>
  <c r="P73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P72" i="16" s="1"/>
  <c r="P71" i="16"/>
  <c r="P70" i="16"/>
  <c r="P69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P68" i="16" s="1"/>
  <c r="P67" i="16"/>
  <c r="P66" i="16"/>
  <c r="P65" i="16"/>
  <c r="P64" i="16"/>
  <c r="P63" i="16"/>
  <c r="P62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P61" i="16" s="1"/>
  <c r="P60" i="16"/>
  <c r="P59" i="16"/>
  <c r="P58" i="16"/>
  <c r="O57" i="16"/>
  <c r="O111" i="16" s="1"/>
  <c r="N57" i="16"/>
  <c r="N111" i="16" s="1"/>
  <c r="M57" i="16"/>
  <c r="M111" i="16" s="1"/>
  <c r="L57" i="16"/>
  <c r="L111" i="16" s="1"/>
  <c r="K57" i="16"/>
  <c r="K111" i="16" s="1"/>
  <c r="J57" i="16"/>
  <c r="J111" i="16" s="1"/>
  <c r="I57" i="16"/>
  <c r="I111" i="16" s="1"/>
  <c r="H57" i="16"/>
  <c r="H111" i="16" s="1"/>
  <c r="G57" i="16"/>
  <c r="G111" i="16" s="1"/>
  <c r="F57" i="16"/>
  <c r="F111" i="16" s="1"/>
  <c r="E57" i="16"/>
  <c r="E111" i="16" s="1"/>
  <c r="D57" i="16"/>
  <c r="D111" i="16" s="1"/>
  <c r="P111" i="16" s="1"/>
  <c r="P55" i="16"/>
  <c r="P54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P53" i="16" s="1"/>
  <c r="P52" i="16"/>
  <c r="P51" i="16"/>
  <c r="P50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P49" i="16" s="1"/>
  <c r="P48" i="16"/>
  <c r="P47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P46" i="16" s="1"/>
  <c r="P45" i="16"/>
  <c r="P44" i="16"/>
  <c r="P43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P42" i="16" s="1"/>
  <c r="P41" i="16"/>
  <c r="P40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P39" i="16" s="1"/>
  <c r="P38" i="16"/>
  <c r="P37" i="16"/>
  <c r="P36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P35" i="16" s="1"/>
  <c r="O34" i="16"/>
  <c r="N34" i="16"/>
  <c r="M34" i="16"/>
  <c r="L34" i="16"/>
  <c r="K34" i="16"/>
  <c r="J34" i="16"/>
  <c r="I34" i="16"/>
  <c r="H34" i="16"/>
  <c r="G34" i="16"/>
  <c r="F34" i="16"/>
  <c r="E34" i="16"/>
  <c r="D34" i="16"/>
  <c r="P34" i="16" s="1"/>
  <c r="P33" i="16"/>
  <c r="P32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P31" i="16" s="1"/>
  <c r="P30" i="16"/>
  <c r="P29" i="16"/>
  <c r="P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P27" i="16" s="1"/>
  <c r="P26" i="16"/>
  <c r="P25" i="16"/>
  <c r="P24" i="16"/>
  <c r="P23" i="16"/>
  <c r="P22" i="16"/>
  <c r="P21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20" i="16" s="1"/>
  <c r="P124" i="15"/>
  <c r="P120" i="15"/>
  <c r="P119" i="15"/>
  <c r="P118" i="15"/>
  <c r="P117" i="15"/>
  <c r="P116" i="15"/>
  <c r="P115" i="15"/>
  <c r="P114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P113" i="15" s="1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P112" i="15" s="1"/>
  <c r="P110" i="15"/>
  <c r="P109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P108" i="15" s="1"/>
  <c r="P107" i="15"/>
  <c r="P106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P105" i="15" s="1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P104" i="15" s="1"/>
  <c r="P103" i="15"/>
  <c r="P102" i="15"/>
  <c r="P101" i="15"/>
  <c r="P100" i="15"/>
  <c r="P99" i="15"/>
  <c r="P98" i="15"/>
  <c r="P97" i="15"/>
  <c r="P96" i="15"/>
  <c r="P95" i="15"/>
  <c r="P94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P93" i="15" s="1"/>
  <c r="P92" i="15"/>
  <c r="P91" i="15"/>
  <c r="P90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P89" i="15" s="1"/>
  <c r="P88" i="15"/>
  <c r="P87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P86" i="15" s="1"/>
  <c r="P85" i="15"/>
  <c r="P84" i="15"/>
  <c r="P83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P82" i="15" s="1"/>
  <c r="P81" i="15"/>
  <c r="P80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P79" i="15" s="1"/>
  <c r="P78" i="15"/>
  <c r="P77" i="15"/>
  <c r="P76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P75" i="15" s="1"/>
  <c r="P74" i="15"/>
  <c r="P73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P72" i="15" s="1"/>
  <c r="P71" i="15"/>
  <c r="P70" i="15"/>
  <c r="P69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P68" i="15" s="1"/>
  <c r="P67" i="15"/>
  <c r="P66" i="15"/>
  <c r="P65" i="15"/>
  <c r="P64" i="15"/>
  <c r="P63" i="15"/>
  <c r="P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P61" i="15" s="1"/>
  <c r="P60" i="15"/>
  <c r="P59" i="15"/>
  <c r="P58" i="15"/>
  <c r="O57" i="15"/>
  <c r="O111" i="15" s="1"/>
  <c r="N57" i="15"/>
  <c r="N111" i="15" s="1"/>
  <c r="M57" i="15"/>
  <c r="M111" i="15" s="1"/>
  <c r="L57" i="15"/>
  <c r="L111" i="15" s="1"/>
  <c r="K57" i="15"/>
  <c r="K111" i="15" s="1"/>
  <c r="J57" i="15"/>
  <c r="J111" i="15" s="1"/>
  <c r="I57" i="15"/>
  <c r="I111" i="15" s="1"/>
  <c r="H57" i="15"/>
  <c r="H111" i="15" s="1"/>
  <c r="G57" i="15"/>
  <c r="G111" i="15" s="1"/>
  <c r="F57" i="15"/>
  <c r="F111" i="15" s="1"/>
  <c r="E57" i="15"/>
  <c r="E111" i="15" s="1"/>
  <c r="D57" i="15"/>
  <c r="D111" i="15" s="1"/>
  <c r="P55" i="15"/>
  <c r="P54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P53" i="15" s="1"/>
  <c r="P52" i="15"/>
  <c r="P51" i="15"/>
  <c r="P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P49" i="15" s="1"/>
  <c r="P48" i="15"/>
  <c r="P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P46" i="15" s="1"/>
  <c r="P45" i="15"/>
  <c r="P44" i="15"/>
  <c r="P43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P42" i="15" s="1"/>
  <c r="P41" i="15"/>
  <c r="P40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P39" i="15" s="1"/>
  <c r="P38" i="15"/>
  <c r="P37" i="15"/>
  <c r="P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P35" i="15" s="1"/>
  <c r="O34" i="15"/>
  <c r="N34" i="15"/>
  <c r="M34" i="15"/>
  <c r="L34" i="15"/>
  <c r="K34" i="15"/>
  <c r="J34" i="15"/>
  <c r="I34" i="15"/>
  <c r="H34" i="15"/>
  <c r="G34" i="15"/>
  <c r="F34" i="15"/>
  <c r="E34" i="15"/>
  <c r="D34" i="15"/>
  <c r="P34" i="15" s="1"/>
  <c r="P33" i="15"/>
  <c r="P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P31" i="15" s="1"/>
  <c r="P30" i="15"/>
  <c r="P29" i="15"/>
  <c r="P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P27" i="15" s="1"/>
  <c r="P26" i="15"/>
  <c r="P25" i="15"/>
  <c r="P24" i="15"/>
  <c r="P23" i="15"/>
  <c r="P22" i="15"/>
  <c r="P2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P20" i="15" s="1"/>
  <c r="P124" i="14"/>
  <c r="P120" i="14"/>
  <c r="P119" i="14"/>
  <c r="P118" i="14"/>
  <c r="P117" i="14"/>
  <c r="P116" i="14"/>
  <c r="P115" i="14"/>
  <c r="P114" i="14"/>
  <c r="O113" i="14"/>
  <c r="N113" i="14"/>
  <c r="M113" i="14"/>
  <c r="L113" i="14"/>
  <c r="K113" i="14"/>
  <c r="J113" i="14"/>
  <c r="I113" i="14"/>
  <c r="H113" i="14"/>
  <c r="G113" i="14"/>
  <c r="F113" i="14"/>
  <c r="E113" i="14"/>
  <c r="D113" i="14"/>
  <c r="P113" i="14" s="1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P112" i="14" s="1"/>
  <c r="P110" i="14"/>
  <c r="R110" i="14" s="1"/>
  <c r="P109" i="14"/>
  <c r="R109" i="14" s="1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P108" i="14" s="1"/>
  <c r="P107" i="14"/>
  <c r="P106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P105" i="14" s="1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P104" i="14" s="1"/>
  <c r="P103" i="14"/>
  <c r="P102" i="14"/>
  <c r="P101" i="14"/>
  <c r="P100" i="14"/>
  <c r="P99" i="14"/>
  <c r="P98" i="14"/>
  <c r="P97" i="14"/>
  <c r="P96" i="14"/>
  <c r="P95" i="14"/>
  <c r="P94" i="14"/>
  <c r="O93" i="14"/>
  <c r="N93" i="14"/>
  <c r="M93" i="14"/>
  <c r="L93" i="14"/>
  <c r="K93" i="14"/>
  <c r="J93" i="14"/>
  <c r="I93" i="14"/>
  <c r="H93" i="14"/>
  <c r="G93" i="14"/>
  <c r="F93" i="14"/>
  <c r="E93" i="14"/>
  <c r="D93" i="14"/>
  <c r="P93" i="14" s="1"/>
  <c r="P92" i="14"/>
  <c r="P91" i="14"/>
  <c r="P90" i="14"/>
  <c r="O89" i="14"/>
  <c r="N89" i="14"/>
  <c r="M89" i="14"/>
  <c r="L89" i="14"/>
  <c r="K89" i="14"/>
  <c r="J89" i="14"/>
  <c r="I89" i="14"/>
  <c r="H89" i="14"/>
  <c r="G89" i="14"/>
  <c r="F89" i="14"/>
  <c r="E89" i="14"/>
  <c r="D89" i="14"/>
  <c r="P89" i="14" s="1"/>
  <c r="P88" i="14"/>
  <c r="P87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P86" i="14" s="1"/>
  <c r="P85" i="14"/>
  <c r="P84" i="14"/>
  <c r="P83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P82" i="14" s="1"/>
  <c r="P81" i="14"/>
  <c r="P80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P79" i="14" s="1"/>
  <c r="P78" i="14"/>
  <c r="P77" i="14"/>
  <c r="P76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P75" i="14" s="1"/>
  <c r="R75" i="14" s="1"/>
  <c r="P74" i="14"/>
  <c r="P73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P72" i="14" s="1"/>
  <c r="P71" i="14"/>
  <c r="P70" i="14"/>
  <c r="P69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P68" i="14" s="1"/>
  <c r="P67" i="14"/>
  <c r="P66" i="14"/>
  <c r="P65" i="14"/>
  <c r="P64" i="14"/>
  <c r="P63" i="14"/>
  <c r="P62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P61" i="14" s="1"/>
  <c r="P60" i="14"/>
  <c r="P59" i="14"/>
  <c r="P58" i="14"/>
  <c r="O57" i="14"/>
  <c r="O111" i="14" s="1"/>
  <c r="N57" i="14"/>
  <c r="N111" i="14" s="1"/>
  <c r="M57" i="14"/>
  <c r="M111" i="14" s="1"/>
  <c r="L57" i="14"/>
  <c r="L111" i="14" s="1"/>
  <c r="K57" i="14"/>
  <c r="K111" i="14" s="1"/>
  <c r="J57" i="14"/>
  <c r="J111" i="14" s="1"/>
  <c r="I57" i="14"/>
  <c r="I111" i="14" s="1"/>
  <c r="H57" i="14"/>
  <c r="H111" i="14" s="1"/>
  <c r="G57" i="14"/>
  <c r="G111" i="14" s="1"/>
  <c r="F57" i="14"/>
  <c r="F111" i="14" s="1"/>
  <c r="E57" i="14"/>
  <c r="E111" i="14" s="1"/>
  <c r="D57" i="14"/>
  <c r="D111" i="14" s="1"/>
  <c r="P111" i="14" s="1"/>
  <c r="P55" i="14"/>
  <c r="P54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P53" i="14" s="1"/>
  <c r="P52" i="14"/>
  <c r="P51" i="14"/>
  <c r="P50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P49" i="14" s="1"/>
  <c r="P48" i="14"/>
  <c r="P47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P46" i="14" s="1"/>
  <c r="P45" i="14"/>
  <c r="P44" i="14"/>
  <c r="P43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P42" i="14" s="1"/>
  <c r="P41" i="14"/>
  <c r="P40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P39" i="14" s="1"/>
  <c r="P38" i="14"/>
  <c r="P37" i="14"/>
  <c r="P36" i="14"/>
  <c r="O35" i="14"/>
  <c r="N35" i="14"/>
  <c r="N34" i="14" s="1"/>
  <c r="N27" i="14" s="1"/>
  <c r="M35" i="14"/>
  <c r="L35" i="14"/>
  <c r="L34" i="14" s="1"/>
  <c r="L27" i="14" s="1"/>
  <c r="K35" i="14"/>
  <c r="J35" i="14"/>
  <c r="J34" i="14" s="1"/>
  <c r="J27" i="14" s="1"/>
  <c r="I35" i="14"/>
  <c r="H35" i="14"/>
  <c r="H34" i="14" s="1"/>
  <c r="H27" i="14" s="1"/>
  <c r="G35" i="14"/>
  <c r="F35" i="14"/>
  <c r="F34" i="14" s="1"/>
  <c r="F27" i="14" s="1"/>
  <c r="E35" i="14"/>
  <c r="D35" i="14"/>
  <c r="D34" i="14" s="1"/>
  <c r="O34" i="14"/>
  <c r="M34" i="14"/>
  <c r="K34" i="14"/>
  <c r="I34" i="14"/>
  <c r="G34" i="14"/>
  <c r="E34" i="14"/>
  <c r="P33" i="14"/>
  <c r="P32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P31" i="14" s="1"/>
  <c r="P30" i="14"/>
  <c r="P29" i="14"/>
  <c r="P28" i="14"/>
  <c r="O27" i="14"/>
  <c r="M27" i="14"/>
  <c r="K27" i="14"/>
  <c r="I27" i="14"/>
  <c r="G27" i="14"/>
  <c r="E27" i="14"/>
  <c r="P26" i="14"/>
  <c r="P25" i="14"/>
  <c r="P24" i="14"/>
  <c r="P23" i="14"/>
  <c r="P22" i="14"/>
  <c r="P21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P20" i="14" s="1"/>
  <c r="P124" i="13"/>
  <c r="P120" i="13"/>
  <c r="P119" i="13"/>
  <c r="P118" i="13"/>
  <c r="P117" i="13"/>
  <c r="P116" i="13"/>
  <c r="P115" i="13"/>
  <c r="P114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P113" i="13" s="1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P112" i="13" s="1"/>
  <c r="P110" i="13"/>
  <c r="P109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P108" i="13" s="1"/>
  <c r="P107" i="13"/>
  <c r="P106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P105" i="13" s="1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P104" i="13" s="1"/>
  <c r="P103" i="13"/>
  <c r="P102" i="13"/>
  <c r="P101" i="13"/>
  <c r="P100" i="13"/>
  <c r="P99" i="13"/>
  <c r="P98" i="13"/>
  <c r="P97" i="13"/>
  <c r="P96" i="13"/>
  <c r="P95" i="13"/>
  <c r="P94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P93" i="13" s="1"/>
  <c r="P92" i="13"/>
  <c r="P91" i="13"/>
  <c r="P90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P89" i="13" s="1"/>
  <c r="P88" i="13"/>
  <c r="P87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P86" i="13" s="1"/>
  <c r="P85" i="13"/>
  <c r="P84" i="13"/>
  <c r="P83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P82" i="13" s="1"/>
  <c r="P81" i="13"/>
  <c r="P80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P79" i="13" s="1"/>
  <c r="P78" i="13"/>
  <c r="P77" i="13"/>
  <c r="P76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P75" i="13" s="1"/>
  <c r="P74" i="13"/>
  <c r="P73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P72" i="13" s="1"/>
  <c r="P71" i="13"/>
  <c r="P70" i="13"/>
  <c r="P69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P68" i="13" s="1"/>
  <c r="P67" i="13"/>
  <c r="P66" i="13"/>
  <c r="P65" i="13"/>
  <c r="P64" i="13"/>
  <c r="P63" i="13"/>
  <c r="P62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P61" i="13" s="1"/>
  <c r="P60" i="13"/>
  <c r="P59" i="13"/>
  <c r="P58" i="13"/>
  <c r="O57" i="13"/>
  <c r="O111" i="13" s="1"/>
  <c r="N57" i="13"/>
  <c r="N111" i="13" s="1"/>
  <c r="M57" i="13"/>
  <c r="M111" i="13" s="1"/>
  <c r="L57" i="13"/>
  <c r="L111" i="13" s="1"/>
  <c r="K57" i="13"/>
  <c r="K111" i="13" s="1"/>
  <c r="J57" i="13"/>
  <c r="J111" i="13" s="1"/>
  <c r="I57" i="13"/>
  <c r="I111" i="13" s="1"/>
  <c r="H57" i="13"/>
  <c r="H111" i="13" s="1"/>
  <c r="G57" i="13"/>
  <c r="G111" i="13" s="1"/>
  <c r="F57" i="13"/>
  <c r="F111" i="13" s="1"/>
  <c r="E57" i="13"/>
  <c r="E111" i="13" s="1"/>
  <c r="D57" i="13"/>
  <c r="D111" i="13" s="1"/>
  <c r="P55" i="13"/>
  <c r="P54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P53" i="13" s="1"/>
  <c r="P52" i="13"/>
  <c r="P51" i="13"/>
  <c r="P50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P49" i="13" s="1"/>
  <c r="P48" i="13"/>
  <c r="P47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P46" i="13" s="1"/>
  <c r="P45" i="13"/>
  <c r="P44" i="13"/>
  <c r="P43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P42" i="13" s="1"/>
  <c r="P41" i="13"/>
  <c r="P40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P39" i="13" s="1"/>
  <c r="P38" i="13"/>
  <c r="P37" i="13"/>
  <c r="P36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P35" i="13" s="1"/>
  <c r="O34" i="13"/>
  <c r="N34" i="13"/>
  <c r="M34" i="13"/>
  <c r="L34" i="13"/>
  <c r="K34" i="13"/>
  <c r="J34" i="13"/>
  <c r="I34" i="13"/>
  <c r="H34" i="13"/>
  <c r="G34" i="13"/>
  <c r="F34" i="13"/>
  <c r="E34" i="13"/>
  <c r="D34" i="13"/>
  <c r="P34" i="13" s="1"/>
  <c r="P33" i="13"/>
  <c r="P32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P31" i="13" s="1"/>
  <c r="P30" i="13"/>
  <c r="P29" i="13"/>
  <c r="P28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P27" i="13" s="1"/>
  <c r="P26" i="13"/>
  <c r="P25" i="13"/>
  <c r="P24" i="13"/>
  <c r="P23" i="13"/>
  <c r="P22" i="13"/>
  <c r="P21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P20" i="13" s="1"/>
  <c r="P124" i="12"/>
  <c r="P120" i="12"/>
  <c r="P119" i="12"/>
  <c r="P118" i="12"/>
  <c r="P117" i="12"/>
  <c r="P116" i="12"/>
  <c r="P115" i="12"/>
  <c r="P114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P113" i="12" s="1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P112" i="12" s="1"/>
  <c r="P110" i="12"/>
  <c r="P109" i="12"/>
  <c r="O108" i="12"/>
  <c r="N108" i="12"/>
  <c r="M108" i="12"/>
  <c r="L108" i="12"/>
  <c r="K108" i="12"/>
  <c r="J108" i="12"/>
  <c r="I108" i="12"/>
  <c r="H108" i="12"/>
  <c r="G108" i="12"/>
  <c r="F108" i="12"/>
  <c r="E108" i="12"/>
  <c r="D108" i="12"/>
  <c r="P108" i="12" s="1"/>
  <c r="P107" i="12"/>
  <c r="P106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P105" i="12" s="1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P104" i="12" s="1"/>
  <c r="P103" i="12"/>
  <c r="P102" i="12"/>
  <c r="P101" i="12"/>
  <c r="P100" i="12"/>
  <c r="P99" i="12"/>
  <c r="P98" i="12"/>
  <c r="P97" i="12"/>
  <c r="P96" i="12"/>
  <c r="P95" i="12"/>
  <c r="P94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P93" i="12" s="1"/>
  <c r="P92" i="12"/>
  <c r="P91" i="12"/>
  <c r="P90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P89" i="12" s="1"/>
  <c r="P88" i="12"/>
  <c r="P87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P86" i="12" s="1"/>
  <c r="P85" i="12"/>
  <c r="P84" i="12"/>
  <c r="P83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P82" i="12" s="1"/>
  <c r="P81" i="12"/>
  <c r="P80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P79" i="12" s="1"/>
  <c r="P78" i="12"/>
  <c r="P77" i="12"/>
  <c r="P76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P75" i="12" s="1"/>
  <c r="P74" i="12"/>
  <c r="P73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P72" i="12" s="1"/>
  <c r="P71" i="12"/>
  <c r="P70" i="12"/>
  <c r="P69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P68" i="12" s="1"/>
  <c r="P67" i="12"/>
  <c r="P66" i="12"/>
  <c r="P65" i="12"/>
  <c r="P64" i="12"/>
  <c r="P63" i="12"/>
  <c r="P62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P61" i="12" s="1"/>
  <c r="P60" i="12"/>
  <c r="P59" i="12"/>
  <c r="P58" i="12"/>
  <c r="O57" i="12"/>
  <c r="O111" i="12" s="1"/>
  <c r="N57" i="12"/>
  <c r="N111" i="12" s="1"/>
  <c r="M57" i="12"/>
  <c r="M111" i="12" s="1"/>
  <c r="L57" i="12"/>
  <c r="L111" i="12" s="1"/>
  <c r="K57" i="12"/>
  <c r="K111" i="12" s="1"/>
  <c r="J57" i="12"/>
  <c r="J111" i="12" s="1"/>
  <c r="I57" i="12"/>
  <c r="I111" i="12" s="1"/>
  <c r="H57" i="12"/>
  <c r="H111" i="12" s="1"/>
  <c r="G57" i="12"/>
  <c r="G111" i="12" s="1"/>
  <c r="F57" i="12"/>
  <c r="F111" i="12" s="1"/>
  <c r="E57" i="12"/>
  <c r="E111" i="12" s="1"/>
  <c r="D57" i="12"/>
  <c r="D111" i="12" s="1"/>
  <c r="P111" i="12" s="1"/>
  <c r="P55" i="12"/>
  <c r="P54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P53" i="12" s="1"/>
  <c r="P52" i="12"/>
  <c r="P51" i="12"/>
  <c r="P50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P49" i="12" s="1"/>
  <c r="P48" i="12"/>
  <c r="P47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P46" i="12" s="1"/>
  <c r="P45" i="12"/>
  <c r="P44" i="12"/>
  <c r="P43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P42" i="12" s="1"/>
  <c r="P41" i="12"/>
  <c r="P40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P39" i="12" s="1"/>
  <c r="P38" i="12"/>
  <c r="P37" i="12"/>
  <c r="P36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P35" i="12" s="1"/>
  <c r="O34" i="12"/>
  <c r="N34" i="12"/>
  <c r="M34" i="12"/>
  <c r="L34" i="12"/>
  <c r="K34" i="12"/>
  <c r="J34" i="12"/>
  <c r="I34" i="12"/>
  <c r="H34" i="12"/>
  <c r="G34" i="12"/>
  <c r="F34" i="12"/>
  <c r="E34" i="12"/>
  <c r="D34" i="12"/>
  <c r="P34" i="12" s="1"/>
  <c r="P33" i="12"/>
  <c r="P32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P31" i="12" s="1"/>
  <c r="P30" i="12"/>
  <c r="P29" i="12"/>
  <c r="P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P27" i="12" s="1"/>
  <c r="P26" i="12"/>
  <c r="P25" i="12"/>
  <c r="P24" i="12"/>
  <c r="P23" i="12"/>
  <c r="P22" i="12"/>
  <c r="P21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P20" i="12" s="1"/>
  <c r="P124" i="11"/>
  <c r="P120" i="11"/>
  <c r="P119" i="11"/>
  <c r="P118" i="11"/>
  <c r="P117" i="11"/>
  <c r="P116" i="11"/>
  <c r="P115" i="11"/>
  <c r="P114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P113" i="11" s="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P112" i="11" s="1"/>
  <c r="P110" i="11"/>
  <c r="P109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P108" i="11" s="1"/>
  <c r="P107" i="11"/>
  <c r="P106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P105" i="11" s="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P104" i="11" s="1"/>
  <c r="P103" i="11"/>
  <c r="P102" i="11"/>
  <c r="P101" i="11"/>
  <c r="P100" i="11"/>
  <c r="P99" i="11"/>
  <c r="P98" i="11"/>
  <c r="P97" i="11"/>
  <c r="P96" i="11"/>
  <c r="P95" i="11"/>
  <c r="P94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P93" i="11" s="1"/>
  <c r="P92" i="11"/>
  <c r="P91" i="11"/>
  <c r="P90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P89" i="11" s="1"/>
  <c r="P88" i="11"/>
  <c r="P87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P86" i="11" s="1"/>
  <c r="P85" i="11"/>
  <c r="P84" i="11"/>
  <c r="P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P82" i="11" s="1"/>
  <c r="P81" i="11"/>
  <c r="P80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P79" i="11" s="1"/>
  <c r="P78" i="11"/>
  <c r="P77" i="11"/>
  <c r="P76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P75" i="11" s="1"/>
  <c r="P74" i="11"/>
  <c r="P73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P72" i="11" s="1"/>
  <c r="P71" i="11"/>
  <c r="P70" i="11"/>
  <c r="P69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P68" i="11" s="1"/>
  <c r="P67" i="11"/>
  <c r="P66" i="11"/>
  <c r="P65" i="11"/>
  <c r="P64" i="11"/>
  <c r="P63" i="11"/>
  <c r="P62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P61" i="11" s="1"/>
  <c r="P60" i="11"/>
  <c r="P59" i="11"/>
  <c r="P58" i="11"/>
  <c r="O57" i="11"/>
  <c r="O111" i="11" s="1"/>
  <c r="N57" i="11"/>
  <c r="N111" i="11" s="1"/>
  <c r="M57" i="11"/>
  <c r="M111" i="11" s="1"/>
  <c r="L57" i="11"/>
  <c r="L111" i="11" s="1"/>
  <c r="K57" i="11"/>
  <c r="K111" i="11" s="1"/>
  <c r="J57" i="11"/>
  <c r="J111" i="11" s="1"/>
  <c r="I57" i="11"/>
  <c r="I111" i="11" s="1"/>
  <c r="H57" i="11"/>
  <c r="H111" i="11" s="1"/>
  <c r="G57" i="11"/>
  <c r="G111" i="11" s="1"/>
  <c r="F57" i="11"/>
  <c r="F111" i="11" s="1"/>
  <c r="E57" i="11"/>
  <c r="E111" i="11" s="1"/>
  <c r="D57" i="11"/>
  <c r="D111" i="11" s="1"/>
  <c r="P55" i="11"/>
  <c r="P54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P53" i="11" s="1"/>
  <c r="P52" i="11"/>
  <c r="P51" i="11"/>
  <c r="P50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P49" i="11" s="1"/>
  <c r="P48" i="11"/>
  <c r="P47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P46" i="11" s="1"/>
  <c r="P45" i="11"/>
  <c r="P44" i="11"/>
  <c r="P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P42" i="11" s="1"/>
  <c r="P41" i="11"/>
  <c r="P40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P39" i="11" s="1"/>
  <c r="P38" i="11"/>
  <c r="P37" i="11"/>
  <c r="P36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P35" i="11" s="1"/>
  <c r="O34" i="11"/>
  <c r="N34" i="11"/>
  <c r="M34" i="11"/>
  <c r="L34" i="11"/>
  <c r="K34" i="11"/>
  <c r="J34" i="11"/>
  <c r="I34" i="11"/>
  <c r="H34" i="11"/>
  <c r="G34" i="11"/>
  <c r="F34" i="11"/>
  <c r="E34" i="11"/>
  <c r="D34" i="11"/>
  <c r="P34" i="11" s="1"/>
  <c r="P33" i="11"/>
  <c r="P32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P31" i="11" s="1"/>
  <c r="P30" i="11"/>
  <c r="P29" i="11"/>
  <c r="P28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P27" i="11" s="1"/>
  <c r="P26" i="11"/>
  <c r="P25" i="11"/>
  <c r="P24" i="11"/>
  <c r="P23" i="11"/>
  <c r="P22" i="11"/>
  <c r="P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P20" i="11" s="1"/>
  <c r="P124" i="10"/>
  <c r="P120" i="10"/>
  <c r="P119" i="10"/>
  <c r="P118" i="10"/>
  <c r="P117" i="10"/>
  <c r="P116" i="10"/>
  <c r="P115" i="10"/>
  <c r="P114" i="10"/>
  <c r="O113" i="10"/>
  <c r="N113" i="10"/>
  <c r="M113" i="10"/>
  <c r="L113" i="10"/>
  <c r="K113" i="10"/>
  <c r="J113" i="10"/>
  <c r="I113" i="10"/>
  <c r="H113" i="10"/>
  <c r="G113" i="10"/>
  <c r="F113" i="10"/>
  <c r="E113" i="10"/>
  <c r="D113" i="10"/>
  <c r="P113" i="10" s="1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P112" i="10" s="1"/>
  <c r="P110" i="10"/>
  <c r="P109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P108" i="10" s="1"/>
  <c r="P107" i="10"/>
  <c r="P106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P105" i="10" s="1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P104" i="10" s="1"/>
  <c r="P103" i="10"/>
  <c r="P102" i="10"/>
  <c r="P101" i="10"/>
  <c r="P100" i="10"/>
  <c r="P99" i="10"/>
  <c r="P98" i="10"/>
  <c r="P97" i="10"/>
  <c r="P96" i="10"/>
  <c r="P95" i="10"/>
  <c r="P94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P93" i="10" s="1"/>
  <c r="P92" i="10"/>
  <c r="P91" i="10"/>
  <c r="P90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P89" i="10" s="1"/>
  <c r="P88" i="10"/>
  <c r="P87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P86" i="10" s="1"/>
  <c r="P85" i="10"/>
  <c r="P84" i="10"/>
  <c r="P83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P82" i="10" s="1"/>
  <c r="P81" i="10"/>
  <c r="P80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P79" i="10" s="1"/>
  <c r="P78" i="10"/>
  <c r="P77" i="10"/>
  <c r="P76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P75" i="10" s="1"/>
  <c r="P74" i="10"/>
  <c r="P73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P72" i="10" s="1"/>
  <c r="P71" i="10"/>
  <c r="P70" i="10"/>
  <c r="P69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P68" i="10" s="1"/>
  <c r="P67" i="10"/>
  <c r="P66" i="10"/>
  <c r="P65" i="10"/>
  <c r="P64" i="10"/>
  <c r="P63" i="10"/>
  <c r="P62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P61" i="10" s="1"/>
  <c r="P60" i="10"/>
  <c r="P59" i="10"/>
  <c r="P58" i="10"/>
  <c r="O57" i="10"/>
  <c r="O111" i="10" s="1"/>
  <c r="N57" i="10"/>
  <c r="N111" i="10" s="1"/>
  <c r="M57" i="10"/>
  <c r="M111" i="10" s="1"/>
  <c r="L57" i="10"/>
  <c r="L111" i="10" s="1"/>
  <c r="K57" i="10"/>
  <c r="K111" i="10" s="1"/>
  <c r="J57" i="10"/>
  <c r="J111" i="10" s="1"/>
  <c r="I57" i="10"/>
  <c r="I111" i="10" s="1"/>
  <c r="H57" i="10"/>
  <c r="H111" i="10" s="1"/>
  <c r="G57" i="10"/>
  <c r="G111" i="10" s="1"/>
  <c r="F57" i="10"/>
  <c r="F111" i="10" s="1"/>
  <c r="E57" i="10"/>
  <c r="E111" i="10" s="1"/>
  <c r="D57" i="10"/>
  <c r="D111" i="10" s="1"/>
  <c r="P111" i="10" s="1"/>
  <c r="P55" i="10"/>
  <c r="P54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P53" i="10" s="1"/>
  <c r="P52" i="10"/>
  <c r="P51" i="10"/>
  <c r="P50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P49" i="10" s="1"/>
  <c r="P48" i="10"/>
  <c r="P47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P46" i="10" s="1"/>
  <c r="P45" i="10"/>
  <c r="P44" i="10"/>
  <c r="P43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P42" i="10" s="1"/>
  <c r="P41" i="10"/>
  <c r="P40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P39" i="10" s="1"/>
  <c r="P38" i="10"/>
  <c r="P37" i="10"/>
  <c r="P36" i="10"/>
  <c r="O35" i="10"/>
  <c r="N35" i="10"/>
  <c r="N34" i="10" s="1"/>
  <c r="N27" i="10" s="1"/>
  <c r="M35" i="10"/>
  <c r="L35" i="10"/>
  <c r="L34" i="10" s="1"/>
  <c r="L27" i="10" s="1"/>
  <c r="K35" i="10"/>
  <c r="J35" i="10"/>
  <c r="J34" i="10" s="1"/>
  <c r="J27" i="10" s="1"/>
  <c r="I35" i="10"/>
  <c r="H35" i="10"/>
  <c r="H34" i="10" s="1"/>
  <c r="H27" i="10" s="1"/>
  <c r="G35" i="10"/>
  <c r="F35" i="10"/>
  <c r="F34" i="10" s="1"/>
  <c r="F27" i="10" s="1"/>
  <c r="E35" i="10"/>
  <c r="D35" i="10"/>
  <c r="P35" i="10" s="1"/>
  <c r="O34" i="10"/>
  <c r="O27" i="10" s="1"/>
  <c r="M34" i="10"/>
  <c r="M27" i="10" s="1"/>
  <c r="K34" i="10"/>
  <c r="K27" i="10" s="1"/>
  <c r="I34" i="10"/>
  <c r="I27" i="10" s="1"/>
  <c r="G34" i="10"/>
  <c r="G27" i="10" s="1"/>
  <c r="E34" i="10"/>
  <c r="E27" i="10" s="1"/>
  <c r="P33" i="10"/>
  <c r="P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P31" i="10" s="1"/>
  <c r="P30" i="10"/>
  <c r="P29" i="10"/>
  <c r="P28" i="10"/>
  <c r="P26" i="10"/>
  <c r="P25" i="10"/>
  <c r="P24" i="10"/>
  <c r="P23" i="10"/>
  <c r="P22" i="10"/>
  <c r="P21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P20" i="10" s="1"/>
  <c r="P127" i="9"/>
  <c r="P126" i="9"/>
  <c r="P125" i="9"/>
  <c r="P124" i="9" s="1"/>
  <c r="P123" i="9"/>
  <c r="P122" i="9"/>
  <c r="P121" i="9"/>
  <c r="P120" i="9" s="1"/>
  <c r="O119" i="9"/>
  <c r="N119" i="9"/>
  <c r="M119" i="9"/>
  <c r="L119" i="9"/>
  <c r="K119" i="9"/>
  <c r="J119" i="9"/>
  <c r="I119" i="9"/>
  <c r="H119" i="9"/>
  <c r="G119" i="9"/>
  <c r="F119" i="9"/>
  <c r="E119" i="9"/>
  <c r="D119" i="9"/>
  <c r="P119" i="9" s="1"/>
  <c r="O118" i="9"/>
  <c r="N118" i="9"/>
  <c r="M118" i="9"/>
  <c r="L118" i="9"/>
  <c r="K118" i="9"/>
  <c r="J118" i="9"/>
  <c r="I118" i="9"/>
  <c r="H118" i="9"/>
  <c r="G118" i="9"/>
  <c r="F118" i="9"/>
  <c r="E118" i="9"/>
  <c r="D118" i="9"/>
  <c r="P118" i="9" s="1"/>
  <c r="O117" i="9"/>
  <c r="N117" i="9"/>
  <c r="M117" i="9"/>
  <c r="L117" i="9"/>
  <c r="K117" i="9"/>
  <c r="J117" i="9"/>
  <c r="I117" i="9"/>
  <c r="H117" i="9"/>
  <c r="G117" i="9"/>
  <c r="F117" i="9"/>
  <c r="E117" i="9"/>
  <c r="D117" i="9"/>
  <c r="P117" i="9" s="1"/>
  <c r="O116" i="9"/>
  <c r="N116" i="9"/>
  <c r="M116" i="9"/>
  <c r="L116" i="9"/>
  <c r="K116" i="9"/>
  <c r="J116" i="9"/>
  <c r="I116" i="9"/>
  <c r="H116" i="9"/>
  <c r="G116" i="9"/>
  <c r="F116" i="9"/>
  <c r="E116" i="9"/>
  <c r="D116" i="9"/>
  <c r="P116" i="9" s="1"/>
  <c r="O115" i="9"/>
  <c r="N115" i="9"/>
  <c r="M115" i="9"/>
  <c r="L115" i="9"/>
  <c r="K115" i="9"/>
  <c r="J115" i="9"/>
  <c r="I115" i="9"/>
  <c r="H115" i="9"/>
  <c r="G115" i="9"/>
  <c r="F115" i="9"/>
  <c r="E115" i="9"/>
  <c r="D115" i="9"/>
  <c r="P115" i="9" s="1"/>
  <c r="O114" i="9"/>
  <c r="N114" i="9"/>
  <c r="M114" i="9"/>
  <c r="L114" i="9"/>
  <c r="K114" i="9"/>
  <c r="J114" i="9"/>
  <c r="I114" i="9"/>
  <c r="H114" i="9"/>
  <c r="G114" i="9"/>
  <c r="F114" i="9"/>
  <c r="E114" i="9"/>
  <c r="D114" i="9"/>
  <c r="P114" i="9" s="1"/>
  <c r="O110" i="9"/>
  <c r="N110" i="9"/>
  <c r="M110" i="9"/>
  <c r="L110" i="9"/>
  <c r="K110" i="9"/>
  <c r="J110" i="9"/>
  <c r="I110" i="9"/>
  <c r="H110" i="9"/>
  <c r="G110" i="9"/>
  <c r="F110" i="9"/>
  <c r="E110" i="9"/>
  <c r="D110" i="9"/>
  <c r="P110" i="9" s="1"/>
  <c r="O109" i="9"/>
  <c r="N109" i="9"/>
  <c r="N113" i="9" s="1"/>
  <c r="N112" i="9" s="1"/>
  <c r="M109" i="9"/>
  <c r="L109" i="9"/>
  <c r="L113" i="9" s="1"/>
  <c r="L112" i="9" s="1"/>
  <c r="K109" i="9"/>
  <c r="J109" i="9"/>
  <c r="J113" i="9" s="1"/>
  <c r="J112" i="9" s="1"/>
  <c r="I109" i="9"/>
  <c r="H109" i="9"/>
  <c r="H113" i="9" s="1"/>
  <c r="H112" i="9" s="1"/>
  <c r="G109" i="9"/>
  <c r="F109" i="9"/>
  <c r="F113" i="9" s="1"/>
  <c r="F112" i="9" s="1"/>
  <c r="E109" i="9"/>
  <c r="D109" i="9"/>
  <c r="D113" i="9" s="1"/>
  <c r="O108" i="9"/>
  <c r="N108" i="9"/>
  <c r="N104" i="9" s="1"/>
  <c r="M108" i="9"/>
  <c r="L108" i="9"/>
  <c r="L104" i="9" s="1"/>
  <c r="K108" i="9"/>
  <c r="J108" i="9"/>
  <c r="J104" i="9" s="1"/>
  <c r="I108" i="9"/>
  <c r="H108" i="9"/>
  <c r="H104" i="9" s="1"/>
  <c r="G108" i="9"/>
  <c r="F108" i="9"/>
  <c r="F104" i="9" s="1"/>
  <c r="E108" i="9"/>
  <c r="D108" i="9"/>
  <c r="P108" i="9" s="1"/>
  <c r="O107" i="9"/>
  <c r="N107" i="9"/>
  <c r="M107" i="9"/>
  <c r="L107" i="9"/>
  <c r="K107" i="9"/>
  <c r="J107" i="9"/>
  <c r="I107" i="9"/>
  <c r="H107" i="9"/>
  <c r="G107" i="9"/>
  <c r="F107" i="9"/>
  <c r="E107" i="9"/>
  <c r="D107" i="9"/>
  <c r="P107" i="9" s="1"/>
  <c r="O106" i="9"/>
  <c r="N106" i="9"/>
  <c r="M106" i="9"/>
  <c r="L106" i="9"/>
  <c r="K106" i="9"/>
  <c r="J106" i="9"/>
  <c r="I106" i="9"/>
  <c r="H106" i="9"/>
  <c r="G106" i="9"/>
  <c r="F106" i="9"/>
  <c r="E106" i="9"/>
  <c r="D106" i="9"/>
  <c r="P106" i="9" s="1"/>
  <c r="O105" i="9"/>
  <c r="N105" i="9"/>
  <c r="M105" i="9"/>
  <c r="L105" i="9"/>
  <c r="K105" i="9"/>
  <c r="J105" i="9"/>
  <c r="I105" i="9"/>
  <c r="H105" i="9"/>
  <c r="G105" i="9"/>
  <c r="F105" i="9"/>
  <c r="E105" i="9"/>
  <c r="D105" i="9"/>
  <c r="P105" i="9" s="1"/>
  <c r="O104" i="9"/>
  <c r="M104" i="9"/>
  <c r="K104" i="9"/>
  <c r="I104" i="9"/>
  <c r="G104" i="9"/>
  <c r="E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P103" i="9" s="1"/>
  <c r="O102" i="9"/>
  <c r="N102" i="9"/>
  <c r="M102" i="9"/>
  <c r="L102" i="9"/>
  <c r="K102" i="9"/>
  <c r="J102" i="9"/>
  <c r="I102" i="9"/>
  <c r="H102" i="9"/>
  <c r="G102" i="9"/>
  <c r="F102" i="9"/>
  <c r="E102" i="9"/>
  <c r="D102" i="9"/>
  <c r="P102" i="9" s="1"/>
  <c r="O101" i="9"/>
  <c r="N101" i="9"/>
  <c r="M101" i="9"/>
  <c r="L101" i="9"/>
  <c r="K101" i="9"/>
  <c r="J101" i="9"/>
  <c r="I101" i="9"/>
  <c r="H101" i="9"/>
  <c r="G101" i="9"/>
  <c r="F101" i="9"/>
  <c r="E101" i="9"/>
  <c r="D101" i="9"/>
  <c r="P101" i="9" s="1"/>
  <c r="O100" i="9"/>
  <c r="N100" i="9"/>
  <c r="M100" i="9"/>
  <c r="L100" i="9"/>
  <c r="K100" i="9"/>
  <c r="J100" i="9"/>
  <c r="I100" i="9"/>
  <c r="H100" i="9"/>
  <c r="G100" i="9"/>
  <c r="F100" i="9"/>
  <c r="E100" i="9"/>
  <c r="D100" i="9"/>
  <c r="P100" i="9" s="1"/>
  <c r="O99" i="9"/>
  <c r="N99" i="9"/>
  <c r="M99" i="9"/>
  <c r="L99" i="9"/>
  <c r="K99" i="9"/>
  <c r="J99" i="9"/>
  <c r="I99" i="9"/>
  <c r="H99" i="9"/>
  <c r="G99" i="9"/>
  <c r="F99" i="9"/>
  <c r="E99" i="9"/>
  <c r="D99" i="9"/>
  <c r="P99" i="9" s="1"/>
  <c r="O98" i="9"/>
  <c r="O113" i="9" s="1"/>
  <c r="O112" i="9" s="1"/>
  <c r="N98" i="9"/>
  <c r="M98" i="9"/>
  <c r="M113" i="9" s="1"/>
  <c r="M112" i="9" s="1"/>
  <c r="L98" i="9"/>
  <c r="K98" i="9"/>
  <c r="K113" i="9" s="1"/>
  <c r="K112" i="9" s="1"/>
  <c r="J98" i="9"/>
  <c r="I98" i="9"/>
  <c r="I113" i="9" s="1"/>
  <c r="I112" i="9" s="1"/>
  <c r="H98" i="9"/>
  <c r="G98" i="9"/>
  <c r="G113" i="9" s="1"/>
  <c r="G112" i="9" s="1"/>
  <c r="F98" i="9"/>
  <c r="E98" i="9"/>
  <c r="E113" i="9" s="1"/>
  <c r="E112" i="9" s="1"/>
  <c r="D98" i="9"/>
  <c r="P98" i="9" s="1"/>
  <c r="O97" i="9"/>
  <c r="N97" i="9"/>
  <c r="M97" i="9"/>
  <c r="L97" i="9"/>
  <c r="K97" i="9"/>
  <c r="J97" i="9"/>
  <c r="I97" i="9"/>
  <c r="H97" i="9"/>
  <c r="G97" i="9"/>
  <c r="F97" i="9"/>
  <c r="E97" i="9"/>
  <c r="D97" i="9"/>
  <c r="P97" i="9" s="1"/>
  <c r="O96" i="9"/>
  <c r="N96" i="9"/>
  <c r="M96" i="9"/>
  <c r="L96" i="9"/>
  <c r="K96" i="9"/>
  <c r="J96" i="9"/>
  <c r="I96" i="9"/>
  <c r="H96" i="9"/>
  <c r="G96" i="9"/>
  <c r="F96" i="9"/>
  <c r="E96" i="9"/>
  <c r="D96" i="9"/>
  <c r="P96" i="9" s="1"/>
  <c r="O95" i="9"/>
  <c r="N95" i="9"/>
  <c r="M95" i="9"/>
  <c r="L95" i="9"/>
  <c r="K95" i="9"/>
  <c r="J95" i="9"/>
  <c r="I95" i="9"/>
  <c r="H95" i="9"/>
  <c r="G95" i="9"/>
  <c r="F95" i="9"/>
  <c r="E95" i="9"/>
  <c r="D95" i="9"/>
  <c r="P95" i="9" s="1"/>
  <c r="O94" i="9"/>
  <c r="O93" i="9" s="1"/>
  <c r="N94" i="9"/>
  <c r="M94" i="9"/>
  <c r="M93" i="9" s="1"/>
  <c r="L94" i="9"/>
  <c r="K94" i="9"/>
  <c r="K93" i="9" s="1"/>
  <c r="J94" i="9"/>
  <c r="I94" i="9"/>
  <c r="I93" i="9" s="1"/>
  <c r="H94" i="9"/>
  <c r="G94" i="9"/>
  <c r="G93" i="9" s="1"/>
  <c r="F94" i="9"/>
  <c r="E94" i="9"/>
  <c r="E93" i="9" s="1"/>
  <c r="D94" i="9"/>
  <c r="P94" i="9" s="1"/>
  <c r="N93" i="9"/>
  <c r="L93" i="9"/>
  <c r="J93" i="9"/>
  <c r="H93" i="9"/>
  <c r="F93" i="9"/>
  <c r="D93" i="9"/>
  <c r="P93" i="9" s="1"/>
  <c r="O92" i="9"/>
  <c r="N92" i="9"/>
  <c r="M92" i="9"/>
  <c r="L92" i="9"/>
  <c r="K92" i="9"/>
  <c r="J92" i="9"/>
  <c r="I92" i="9"/>
  <c r="H92" i="9"/>
  <c r="G92" i="9"/>
  <c r="F92" i="9"/>
  <c r="E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D91" i="9"/>
  <c r="P91" i="9" s="1"/>
  <c r="O90" i="9"/>
  <c r="O89" i="9" s="1"/>
  <c r="N90" i="9"/>
  <c r="M90" i="9"/>
  <c r="M89" i="9" s="1"/>
  <c r="L90" i="9"/>
  <c r="K90" i="9"/>
  <c r="K89" i="9" s="1"/>
  <c r="J90" i="9"/>
  <c r="I90" i="9"/>
  <c r="I89" i="9" s="1"/>
  <c r="H90" i="9"/>
  <c r="G90" i="9"/>
  <c r="G89" i="9" s="1"/>
  <c r="F90" i="9"/>
  <c r="E90" i="9"/>
  <c r="E89" i="9" s="1"/>
  <c r="D90" i="9"/>
  <c r="P90" i="9" s="1"/>
  <c r="N89" i="9"/>
  <c r="L89" i="9"/>
  <c r="J89" i="9"/>
  <c r="H89" i="9"/>
  <c r="F89" i="9"/>
  <c r="D89" i="9"/>
  <c r="P89" i="9" s="1"/>
  <c r="O88" i="9"/>
  <c r="N88" i="9"/>
  <c r="M88" i="9"/>
  <c r="L88" i="9"/>
  <c r="K88" i="9"/>
  <c r="J88" i="9"/>
  <c r="I88" i="9"/>
  <c r="H88" i="9"/>
  <c r="G88" i="9"/>
  <c r="F88" i="9"/>
  <c r="E88" i="9"/>
  <c r="D88" i="9"/>
  <c r="P88" i="9" s="1"/>
  <c r="O87" i="9"/>
  <c r="N87" i="9"/>
  <c r="N86" i="9" s="1"/>
  <c r="M87" i="9"/>
  <c r="L87" i="9"/>
  <c r="L86" i="9" s="1"/>
  <c r="K87" i="9"/>
  <c r="J87" i="9"/>
  <c r="J86" i="9" s="1"/>
  <c r="I87" i="9"/>
  <c r="H87" i="9"/>
  <c r="H86" i="9" s="1"/>
  <c r="G87" i="9"/>
  <c r="F87" i="9"/>
  <c r="F86" i="9" s="1"/>
  <c r="E87" i="9"/>
  <c r="D87" i="9"/>
  <c r="P87" i="9" s="1"/>
  <c r="O86" i="9"/>
  <c r="M86" i="9"/>
  <c r="K86" i="9"/>
  <c r="I86" i="9"/>
  <c r="G86" i="9"/>
  <c r="E86" i="9"/>
  <c r="O85" i="9"/>
  <c r="N85" i="9"/>
  <c r="M85" i="9"/>
  <c r="L85" i="9"/>
  <c r="K85" i="9"/>
  <c r="J85" i="9"/>
  <c r="I85" i="9"/>
  <c r="H85" i="9"/>
  <c r="G85" i="9"/>
  <c r="F85" i="9"/>
  <c r="E85" i="9"/>
  <c r="D85" i="9"/>
  <c r="P85" i="9" s="1"/>
  <c r="O84" i="9"/>
  <c r="N84" i="9"/>
  <c r="M84" i="9"/>
  <c r="L84" i="9"/>
  <c r="K84" i="9"/>
  <c r="J84" i="9"/>
  <c r="I84" i="9"/>
  <c r="H84" i="9"/>
  <c r="G84" i="9"/>
  <c r="F84" i="9"/>
  <c r="E84" i="9"/>
  <c r="D84" i="9"/>
  <c r="P84" i="9" s="1"/>
  <c r="O83" i="9"/>
  <c r="N83" i="9"/>
  <c r="N82" i="9" s="1"/>
  <c r="M83" i="9"/>
  <c r="L83" i="9"/>
  <c r="L82" i="9" s="1"/>
  <c r="K83" i="9"/>
  <c r="J83" i="9"/>
  <c r="J82" i="9" s="1"/>
  <c r="I83" i="9"/>
  <c r="H83" i="9"/>
  <c r="H82" i="9" s="1"/>
  <c r="G83" i="9"/>
  <c r="F83" i="9"/>
  <c r="F82" i="9" s="1"/>
  <c r="E83" i="9"/>
  <c r="D83" i="9"/>
  <c r="P83" i="9" s="1"/>
  <c r="O82" i="9"/>
  <c r="M82" i="9"/>
  <c r="K82" i="9"/>
  <c r="I82" i="9"/>
  <c r="G82" i="9"/>
  <c r="E82" i="9"/>
  <c r="O81" i="9"/>
  <c r="N81" i="9"/>
  <c r="M81" i="9"/>
  <c r="L81" i="9"/>
  <c r="K81" i="9"/>
  <c r="J81" i="9"/>
  <c r="I81" i="9"/>
  <c r="H81" i="9"/>
  <c r="G81" i="9"/>
  <c r="F81" i="9"/>
  <c r="E81" i="9"/>
  <c r="D81" i="9"/>
  <c r="P81" i="9" s="1"/>
  <c r="O80" i="9"/>
  <c r="O79" i="9" s="1"/>
  <c r="O75" i="9" s="1"/>
  <c r="N80" i="9"/>
  <c r="M80" i="9"/>
  <c r="M79" i="9" s="1"/>
  <c r="M75" i="9" s="1"/>
  <c r="L80" i="9"/>
  <c r="K80" i="9"/>
  <c r="K79" i="9" s="1"/>
  <c r="K75" i="9" s="1"/>
  <c r="J80" i="9"/>
  <c r="I80" i="9"/>
  <c r="I79" i="9" s="1"/>
  <c r="I75" i="9" s="1"/>
  <c r="H80" i="9"/>
  <c r="G80" i="9"/>
  <c r="G79" i="9" s="1"/>
  <c r="G75" i="9" s="1"/>
  <c r="F80" i="9"/>
  <c r="E80" i="9"/>
  <c r="E79" i="9" s="1"/>
  <c r="E75" i="9" s="1"/>
  <c r="D80" i="9"/>
  <c r="P80" i="9" s="1"/>
  <c r="N79" i="9"/>
  <c r="L79" i="9"/>
  <c r="J79" i="9"/>
  <c r="H79" i="9"/>
  <c r="F79" i="9"/>
  <c r="D79" i="9"/>
  <c r="P79" i="9" s="1"/>
  <c r="O78" i="9"/>
  <c r="N78" i="9"/>
  <c r="M78" i="9"/>
  <c r="L78" i="9"/>
  <c r="K78" i="9"/>
  <c r="J78" i="9"/>
  <c r="I78" i="9"/>
  <c r="H78" i="9"/>
  <c r="G78" i="9"/>
  <c r="F78" i="9"/>
  <c r="E78" i="9"/>
  <c r="D78" i="9"/>
  <c r="P78" i="9" s="1"/>
  <c r="O77" i="9"/>
  <c r="N77" i="9"/>
  <c r="N75" i="9" s="1"/>
  <c r="M77" i="9"/>
  <c r="L77" i="9"/>
  <c r="L75" i="9" s="1"/>
  <c r="K77" i="9"/>
  <c r="J77" i="9"/>
  <c r="J75" i="9" s="1"/>
  <c r="I77" i="9"/>
  <c r="H77" i="9"/>
  <c r="H75" i="9" s="1"/>
  <c r="G77" i="9"/>
  <c r="F77" i="9"/>
  <c r="F75" i="9" s="1"/>
  <c r="E77" i="9"/>
  <c r="D77" i="9"/>
  <c r="P77" i="9" s="1"/>
  <c r="O76" i="9"/>
  <c r="N76" i="9"/>
  <c r="M76" i="9"/>
  <c r="L76" i="9"/>
  <c r="K76" i="9"/>
  <c r="J76" i="9"/>
  <c r="I76" i="9"/>
  <c r="H76" i="9"/>
  <c r="G76" i="9"/>
  <c r="F76" i="9"/>
  <c r="E76" i="9"/>
  <c r="D76" i="9"/>
  <c r="P76" i="9" s="1"/>
  <c r="O74" i="9"/>
  <c r="N74" i="9"/>
  <c r="M74" i="9"/>
  <c r="L74" i="9"/>
  <c r="K74" i="9"/>
  <c r="J74" i="9"/>
  <c r="I74" i="9"/>
  <c r="H74" i="9"/>
  <c r="G74" i="9"/>
  <c r="F74" i="9"/>
  <c r="E74" i="9"/>
  <c r="D74" i="9"/>
  <c r="P74" i="9" s="1"/>
  <c r="O73" i="9"/>
  <c r="O72" i="9" s="1"/>
  <c r="N73" i="9"/>
  <c r="M73" i="9"/>
  <c r="M72" i="9" s="1"/>
  <c r="L73" i="9"/>
  <c r="K73" i="9"/>
  <c r="K72" i="9" s="1"/>
  <c r="J73" i="9"/>
  <c r="I73" i="9"/>
  <c r="I72" i="9" s="1"/>
  <c r="H73" i="9"/>
  <c r="G73" i="9"/>
  <c r="G72" i="9" s="1"/>
  <c r="F73" i="9"/>
  <c r="E73" i="9"/>
  <c r="E72" i="9" s="1"/>
  <c r="D73" i="9"/>
  <c r="P73" i="9" s="1"/>
  <c r="N72" i="9"/>
  <c r="L72" i="9"/>
  <c r="J72" i="9"/>
  <c r="H72" i="9"/>
  <c r="F72" i="9"/>
  <c r="D72" i="9"/>
  <c r="P72" i="9" s="1"/>
  <c r="O71" i="9"/>
  <c r="O68" i="9" s="1"/>
  <c r="N71" i="9"/>
  <c r="M71" i="9"/>
  <c r="M68" i="9" s="1"/>
  <c r="L71" i="9"/>
  <c r="K71" i="9"/>
  <c r="K68" i="9" s="1"/>
  <c r="J71" i="9"/>
  <c r="I71" i="9"/>
  <c r="I68" i="9" s="1"/>
  <c r="H71" i="9"/>
  <c r="G71" i="9"/>
  <c r="G68" i="9" s="1"/>
  <c r="F71" i="9"/>
  <c r="E71" i="9"/>
  <c r="E68" i="9" s="1"/>
  <c r="D71" i="9"/>
  <c r="P71" i="9" s="1"/>
  <c r="O70" i="9"/>
  <c r="N70" i="9"/>
  <c r="M70" i="9"/>
  <c r="L70" i="9"/>
  <c r="K70" i="9"/>
  <c r="J70" i="9"/>
  <c r="I70" i="9"/>
  <c r="H70" i="9"/>
  <c r="G70" i="9"/>
  <c r="F70" i="9"/>
  <c r="E70" i="9"/>
  <c r="D70" i="9"/>
  <c r="P70" i="9" s="1"/>
  <c r="O69" i="9"/>
  <c r="N69" i="9"/>
  <c r="M69" i="9"/>
  <c r="L69" i="9"/>
  <c r="K69" i="9"/>
  <c r="J69" i="9"/>
  <c r="I69" i="9"/>
  <c r="H69" i="9"/>
  <c r="G69" i="9"/>
  <c r="F69" i="9"/>
  <c r="E69" i="9"/>
  <c r="D69" i="9"/>
  <c r="P69" i="9" s="1"/>
  <c r="N68" i="9"/>
  <c r="L68" i="9"/>
  <c r="J68" i="9"/>
  <c r="H68" i="9"/>
  <c r="F68" i="9"/>
  <c r="D68" i="9"/>
  <c r="P68" i="9" s="1"/>
  <c r="O67" i="9"/>
  <c r="N67" i="9"/>
  <c r="M67" i="9"/>
  <c r="L67" i="9"/>
  <c r="K67" i="9"/>
  <c r="J67" i="9"/>
  <c r="I67" i="9"/>
  <c r="H67" i="9"/>
  <c r="G67" i="9"/>
  <c r="F67" i="9"/>
  <c r="E67" i="9"/>
  <c r="D67" i="9"/>
  <c r="P67" i="9" s="1"/>
  <c r="O66" i="9"/>
  <c r="N66" i="9"/>
  <c r="M66" i="9"/>
  <c r="L66" i="9"/>
  <c r="K66" i="9"/>
  <c r="J66" i="9"/>
  <c r="I66" i="9"/>
  <c r="H66" i="9"/>
  <c r="G66" i="9"/>
  <c r="F66" i="9"/>
  <c r="E66" i="9"/>
  <c r="D66" i="9"/>
  <c r="P66" i="9" s="1"/>
  <c r="O65" i="9"/>
  <c r="N65" i="9"/>
  <c r="M65" i="9"/>
  <c r="L65" i="9"/>
  <c r="K65" i="9"/>
  <c r="J65" i="9"/>
  <c r="I65" i="9"/>
  <c r="H65" i="9"/>
  <c r="G65" i="9"/>
  <c r="F65" i="9"/>
  <c r="E65" i="9"/>
  <c r="D65" i="9"/>
  <c r="P65" i="9" s="1"/>
  <c r="O64" i="9"/>
  <c r="N64" i="9"/>
  <c r="M64" i="9"/>
  <c r="L64" i="9"/>
  <c r="K64" i="9"/>
  <c r="I64" i="9"/>
  <c r="H64" i="9"/>
  <c r="G64" i="9"/>
  <c r="F64" i="9"/>
  <c r="E64" i="9"/>
  <c r="D64" i="9"/>
  <c r="P64" i="9" s="1"/>
  <c r="O63" i="9"/>
  <c r="N63" i="9"/>
  <c r="M63" i="9"/>
  <c r="L63" i="9"/>
  <c r="K63" i="9"/>
  <c r="J63" i="9"/>
  <c r="I63" i="9"/>
  <c r="H63" i="9"/>
  <c r="G63" i="9"/>
  <c r="F63" i="9"/>
  <c r="E63" i="9"/>
  <c r="D63" i="9"/>
  <c r="P63" i="9" s="1"/>
  <c r="O62" i="9"/>
  <c r="N62" i="9"/>
  <c r="N61" i="9" s="1"/>
  <c r="N57" i="9" s="1"/>
  <c r="M62" i="9"/>
  <c r="L62" i="9"/>
  <c r="L61" i="9" s="1"/>
  <c r="L57" i="9" s="1"/>
  <c r="K62" i="9"/>
  <c r="J62" i="9"/>
  <c r="J61" i="9" s="1"/>
  <c r="J57" i="9" s="1"/>
  <c r="I62" i="9"/>
  <c r="H62" i="9"/>
  <c r="H61" i="9" s="1"/>
  <c r="H57" i="9" s="1"/>
  <c r="G62" i="9"/>
  <c r="F62" i="9"/>
  <c r="F61" i="9" s="1"/>
  <c r="F57" i="9" s="1"/>
  <c r="E62" i="9"/>
  <c r="D62" i="9"/>
  <c r="P62" i="9" s="1"/>
  <c r="O61" i="9"/>
  <c r="M61" i="9"/>
  <c r="K61" i="9"/>
  <c r="I61" i="9"/>
  <c r="G61" i="9"/>
  <c r="E61" i="9"/>
  <c r="O60" i="9"/>
  <c r="N60" i="9"/>
  <c r="M60" i="9"/>
  <c r="L60" i="9"/>
  <c r="K60" i="9"/>
  <c r="J60" i="9"/>
  <c r="I60" i="9"/>
  <c r="H60" i="9"/>
  <c r="G60" i="9"/>
  <c r="F60" i="9"/>
  <c r="E60" i="9"/>
  <c r="D60" i="9"/>
  <c r="P60" i="9" s="1"/>
  <c r="O59" i="9"/>
  <c r="O57" i="9" s="1"/>
  <c r="O111" i="9" s="1"/>
  <c r="N59" i="9"/>
  <c r="M59" i="9"/>
  <c r="M57" i="9" s="1"/>
  <c r="M111" i="9" s="1"/>
  <c r="L59" i="9"/>
  <c r="K59" i="9"/>
  <c r="K57" i="9" s="1"/>
  <c r="K111" i="9" s="1"/>
  <c r="J59" i="9"/>
  <c r="I59" i="9"/>
  <c r="I57" i="9" s="1"/>
  <c r="I111" i="9" s="1"/>
  <c r="H59" i="9"/>
  <c r="G59" i="9"/>
  <c r="G57" i="9" s="1"/>
  <c r="G111" i="9" s="1"/>
  <c r="F59" i="9"/>
  <c r="E59" i="9"/>
  <c r="E57" i="9" s="1"/>
  <c r="E111" i="9" s="1"/>
  <c r="D59" i="9"/>
  <c r="P59" i="9" s="1"/>
  <c r="O58" i="9"/>
  <c r="N58" i="9"/>
  <c r="M58" i="9"/>
  <c r="L58" i="9"/>
  <c r="K58" i="9"/>
  <c r="J58" i="9"/>
  <c r="I58" i="9"/>
  <c r="H58" i="9"/>
  <c r="G58" i="9"/>
  <c r="F58" i="9"/>
  <c r="E58" i="9"/>
  <c r="D58" i="9"/>
  <c r="P58" i="9" s="1"/>
  <c r="O55" i="9"/>
  <c r="N55" i="9"/>
  <c r="M55" i="9"/>
  <c r="L55" i="9"/>
  <c r="K55" i="9"/>
  <c r="J55" i="9"/>
  <c r="I55" i="9"/>
  <c r="H55" i="9"/>
  <c r="G55" i="9"/>
  <c r="F55" i="9"/>
  <c r="E55" i="9"/>
  <c r="D55" i="9"/>
  <c r="P55" i="9" s="1"/>
  <c r="O54" i="9"/>
  <c r="N54" i="9"/>
  <c r="N53" i="9" s="1"/>
  <c r="N49" i="9" s="1"/>
  <c r="M54" i="9"/>
  <c r="L54" i="9"/>
  <c r="L53" i="9" s="1"/>
  <c r="L49" i="9" s="1"/>
  <c r="K54" i="9"/>
  <c r="J54" i="9"/>
  <c r="J53" i="9" s="1"/>
  <c r="J49" i="9" s="1"/>
  <c r="I54" i="9"/>
  <c r="H54" i="9"/>
  <c r="H53" i="9" s="1"/>
  <c r="H49" i="9" s="1"/>
  <c r="G54" i="9"/>
  <c r="F54" i="9"/>
  <c r="F53" i="9" s="1"/>
  <c r="F49" i="9" s="1"/>
  <c r="E54" i="9"/>
  <c r="D54" i="9"/>
  <c r="P54" i="9" s="1"/>
  <c r="O53" i="9"/>
  <c r="M53" i="9"/>
  <c r="K53" i="9"/>
  <c r="I53" i="9"/>
  <c r="G53" i="9"/>
  <c r="E53" i="9"/>
  <c r="O52" i="9"/>
  <c r="N52" i="9"/>
  <c r="M52" i="9"/>
  <c r="L52" i="9"/>
  <c r="K52" i="9"/>
  <c r="J52" i="9"/>
  <c r="I52" i="9"/>
  <c r="H52" i="9"/>
  <c r="G52" i="9"/>
  <c r="F52" i="9"/>
  <c r="E52" i="9"/>
  <c r="D52" i="9"/>
  <c r="P52" i="9" s="1"/>
  <c r="O51" i="9"/>
  <c r="O49" i="9" s="1"/>
  <c r="N51" i="9"/>
  <c r="M51" i="9"/>
  <c r="M49" i="9" s="1"/>
  <c r="L51" i="9"/>
  <c r="K51" i="9"/>
  <c r="K49" i="9" s="1"/>
  <c r="J51" i="9"/>
  <c r="I51" i="9"/>
  <c r="I49" i="9" s="1"/>
  <c r="H51" i="9"/>
  <c r="G51" i="9"/>
  <c r="G49" i="9" s="1"/>
  <c r="F51" i="9"/>
  <c r="E51" i="9"/>
  <c r="E49" i="9" s="1"/>
  <c r="D51" i="9"/>
  <c r="P51" i="9" s="1"/>
  <c r="O50" i="9"/>
  <c r="N50" i="9"/>
  <c r="M50" i="9"/>
  <c r="L50" i="9"/>
  <c r="K50" i="9"/>
  <c r="J50" i="9"/>
  <c r="I50" i="9"/>
  <c r="H50" i="9"/>
  <c r="G50" i="9"/>
  <c r="F50" i="9"/>
  <c r="E50" i="9"/>
  <c r="D50" i="9"/>
  <c r="P50" i="9" s="1"/>
  <c r="O48" i="9"/>
  <c r="N48" i="9"/>
  <c r="M48" i="9"/>
  <c r="L48" i="9"/>
  <c r="K48" i="9"/>
  <c r="J48" i="9"/>
  <c r="I48" i="9"/>
  <c r="H48" i="9"/>
  <c r="G48" i="9"/>
  <c r="F48" i="9"/>
  <c r="E48" i="9"/>
  <c r="D48" i="9"/>
  <c r="P48" i="9" s="1"/>
  <c r="O47" i="9"/>
  <c r="N47" i="9"/>
  <c r="N46" i="9" s="1"/>
  <c r="N42" i="9" s="1"/>
  <c r="M47" i="9"/>
  <c r="L47" i="9"/>
  <c r="L46" i="9" s="1"/>
  <c r="L42" i="9" s="1"/>
  <c r="K47" i="9"/>
  <c r="J47" i="9"/>
  <c r="J46" i="9" s="1"/>
  <c r="J42" i="9" s="1"/>
  <c r="I47" i="9"/>
  <c r="H47" i="9"/>
  <c r="H46" i="9" s="1"/>
  <c r="H42" i="9" s="1"/>
  <c r="G47" i="9"/>
  <c r="F47" i="9"/>
  <c r="F46" i="9" s="1"/>
  <c r="F42" i="9" s="1"/>
  <c r="E47" i="9"/>
  <c r="D47" i="9"/>
  <c r="P47" i="9" s="1"/>
  <c r="O46" i="9"/>
  <c r="M46" i="9"/>
  <c r="K46" i="9"/>
  <c r="I46" i="9"/>
  <c r="G46" i="9"/>
  <c r="E46" i="9"/>
  <c r="O45" i="9"/>
  <c r="N45" i="9"/>
  <c r="M45" i="9"/>
  <c r="L45" i="9"/>
  <c r="K45" i="9"/>
  <c r="J45" i="9"/>
  <c r="I45" i="9"/>
  <c r="H45" i="9"/>
  <c r="G45" i="9"/>
  <c r="F45" i="9"/>
  <c r="E45" i="9"/>
  <c r="D45" i="9"/>
  <c r="P45" i="9" s="1"/>
  <c r="O44" i="9"/>
  <c r="O42" i="9" s="1"/>
  <c r="N44" i="9"/>
  <c r="M44" i="9"/>
  <c r="M42" i="9" s="1"/>
  <c r="L44" i="9"/>
  <c r="K44" i="9"/>
  <c r="K42" i="9" s="1"/>
  <c r="J44" i="9"/>
  <c r="I44" i="9"/>
  <c r="I42" i="9" s="1"/>
  <c r="H44" i="9"/>
  <c r="G44" i="9"/>
  <c r="G42" i="9" s="1"/>
  <c r="F44" i="9"/>
  <c r="E44" i="9"/>
  <c r="E42" i="9" s="1"/>
  <c r="D44" i="9"/>
  <c r="P44" i="9" s="1"/>
  <c r="O43" i="9"/>
  <c r="N43" i="9"/>
  <c r="M43" i="9"/>
  <c r="L43" i="9"/>
  <c r="K43" i="9"/>
  <c r="J43" i="9"/>
  <c r="I43" i="9"/>
  <c r="H43" i="9"/>
  <c r="G43" i="9"/>
  <c r="F43" i="9"/>
  <c r="E43" i="9"/>
  <c r="D43" i="9"/>
  <c r="P43" i="9" s="1"/>
  <c r="O41" i="9"/>
  <c r="N41" i="9"/>
  <c r="M41" i="9"/>
  <c r="L41" i="9"/>
  <c r="K41" i="9"/>
  <c r="J41" i="9"/>
  <c r="I41" i="9"/>
  <c r="H41" i="9"/>
  <c r="G41" i="9"/>
  <c r="F41" i="9"/>
  <c r="E41" i="9"/>
  <c r="D41" i="9"/>
  <c r="P41" i="9" s="1"/>
  <c r="O40" i="9"/>
  <c r="N40" i="9"/>
  <c r="N39" i="9" s="1"/>
  <c r="N35" i="9" s="1"/>
  <c r="N34" i="9" s="1"/>
  <c r="N27" i="9" s="1"/>
  <c r="M40" i="9"/>
  <c r="L40" i="9"/>
  <c r="L39" i="9" s="1"/>
  <c r="L35" i="9" s="1"/>
  <c r="L34" i="9" s="1"/>
  <c r="L27" i="9" s="1"/>
  <c r="K40" i="9"/>
  <c r="J40" i="9"/>
  <c r="J39" i="9" s="1"/>
  <c r="J35" i="9" s="1"/>
  <c r="J34" i="9" s="1"/>
  <c r="J27" i="9" s="1"/>
  <c r="I40" i="9"/>
  <c r="H40" i="9"/>
  <c r="H39" i="9" s="1"/>
  <c r="H35" i="9" s="1"/>
  <c r="H34" i="9" s="1"/>
  <c r="H27" i="9" s="1"/>
  <c r="G40" i="9"/>
  <c r="F40" i="9"/>
  <c r="F39" i="9" s="1"/>
  <c r="F35" i="9" s="1"/>
  <c r="F34" i="9" s="1"/>
  <c r="F27" i="9" s="1"/>
  <c r="E40" i="9"/>
  <c r="D40" i="9"/>
  <c r="P40" i="9" s="1"/>
  <c r="O39" i="9"/>
  <c r="M39" i="9"/>
  <c r="K39" i="9"/>
  <c r="I39" i="9"/>
  <c r="G39" i="9"/>
  <c r="E39" i="9"/>
  <c r="O38" i="9"/>
  <c r="N38" i="9"/>
  <c r="M38" i="9"/>
  <c r="L38" i="9"/>
  <c r="K38" i="9"/>
  <c r="J38" i="9"/>
  <c r="I38" i="9"/>
  <c r="H38" i="9"/>
  <c r="G38" i="9"/>
  <c r="F38" i="9"/>
  <c r="E38" i="9"/>
  <c r="D38" i="9"/>
  <c r="P38" i="9" s="1"/>
  <c r="O37" i="9"/>
  <c r="O35" i="9" s="1"/>
  <c r="O34" i="9" s="1"/>
  <c r="N37" i="9"/>
  <c r="M37" i="9"/>
  <c r="M35" i="9" s="1"/>
  <c r="M34" i="9" s="1"/>
  <c r="L37" i="9"/>
  <c r="K37" i="9"/>
  <c r="K35" i="9" s="1"/>
  <c r="K34" i="9" s="1"/>
  <c r="J37" i="9"/>
  <c r="I37" i="9"/>
  <c r="I35" i="9" s="1"/>
  <c r="I34" i="9" s="1"/>
  <c r="H37" i="9"/>
  <c r="G37" i="9"/>
  <c r="G35" i="9" s="1"/>
  <c r="G34" i="9" s="1"/>
  <c r="F37" i="9"/>
  <c r="E37" i="9"/>
  <c r="E35" i="9" s="1"/>
  <c r="E34" i="9" s="1"/>
  <c r="D37" i="9"/>
  <c r="P37" i="9" s="1"/>
  <c r="O36" i="9"/>
  <c r="N36" i="9"/>
  <c r="M36" i="9"/>
  <c r="L36" i="9"/>
  <c r="K36" i="9"/>
  <c r="J36" i="9"/>
  <c r="I36" i="9"/>
  <c r="H36" i="9"/>
  <c r="G36" i="9"/>
  <c r="F36" i="9"/>
  <c r="E36" i="9"/>
  <c r="D36" i="9"/>
  <c r="P36" i="9" s="1"/>
  <c r="O33" i="9"/>
  <c r="N33" i="9"/>
  <c r="M33" i="9"/>
  <c r="L33" i="9"/>
  <c r="K33" i="9"/>
  <c r="J33" i="9"/>
  <c r="I33" i="9"/>
  <c r="H33" i="9"/>
  <c r="G33" i="9"/>
  <c r="F33" i="9"/>
  <c r="E33" i="9"/>
  <c r="D33" i="9"/>
  <c r="P33" i="9" s="1"/>
  <c r="O32" i="9"/>
  <c r="O31" i="9" s="1"/>
  <c r="N32" i="9"/>
  <c r="M32" i="9"/>
  <c r="M31" i="9" s="1"/>
  <c r="L32" i="9"/>
  <c r="K32" i="9"/>
  <c r="K31" i="9" s="1"/>
  <c r="J32" i="9"/>
  <c r="I32" i="9"/>
  <c r="I31" i="9" s="1"/>
  <c r="H32" i="9"/>
  <c r="G32" i="9"/>
  <c r="G31" i="9" s="1"/>
  <c r="F32" i="9"/>
  <c r="E32" i="9"/>
  <c r="E31" i="9" s="1"/>
  <c r="D32" i="9"/>
  <c r="P32" i="9" s="1"/>
  <c r="N31" i="9"/>
  <c r="L31" i="9"/>
  <c r="J31" i="9"/>
  <c r="H31" i="9"/>
  <c r="F31" i="9"/>
  <c r="D31" i="9"/>
  <c r="O30" i="9"/>
  <c r="N30" i="9"/>
  <c r="M30" i="9"/>
  <c r="L30" i="9"/>
  <c r="K30" i="9"/>
  <c r="J30" i="9"/>
  <c r="I30" i="9"/>
  <c r="H30" i="9"/>
  <c r="G30" i="9"/>
  <c r="F30" i="9"/>
  <c r="E30" i="9"/>
  <c r="D30" i="9"/>
  <c r="P30" i="9" s="1"/>
  <c r="O29" i="9"/>
  <c r="N29" i="9"/>
  <c r="M29" i="9"/>
  <c r="L29" i="9"/>
  <c r="K29" i="9"/>
  <c r="J29" i="9"/>
  <c r="I29" i="9"/>
  <c r="H29" i="9"/>
  <c r="G29" i="9"/>
  <c r="F29" i="9"/>
  <c r="E29" i="9"/>
  <c r="D29" i="9"/>
  <c r="P29" i="9" s="1"/>
  <c r="O28" i="9"/>
  <c r="O27" i="9" s="1"/>
  <c r="N28" i="9"/>
  <c r="M28" i="9"/>
  <c r="M27" i="9" s="1"/>
  <c r="L28" i="9"/>
  <c r="K28" i="9"/>
  <c r="K27" i="9" s="1"/>
  <c r="J28" i="9"/>
  <c r="I28" i="9"/>
  <c r="I27" i="9" s="1"/>
  <c r="H28" i="9"/>
  <c r="G28" i="9"/>
  <c r="G27" i="9" s="1"/>
  <c r="F28" i="9"/>
  <c r="E28" i="9"/>
  <c r="E27" i="9" s="1"/>
  <c r="D28" i="9"/>
  <c r="P28" i="9" s="1"/>
  <c r="O26" i="9"/>
  <c r="N26" i="9"/>
  <c r="M26" i="9"/>
  <c r="L26" i="9"/>
  <c r="K26" i="9"/>
  <c r="J26" i="9"/>
  <c r="I26" i="9"/>
  <c r="H26" i="9"/>
  <c r="G26" i="9"/>
  <c r="F26" i="9"/>
  <c r="E26" i="9"/>
  <c r="D26" i="9"/>
  <c r="O25" i="9"/>
  <c r="N25" i="9"/>
  <c r="M25" i="9"/>
  <c r="L25" i="9"/>
  <c r="K25" i="9"/>
  <c r="J25" i="9"/>
  <c r="I25" i="9"/>
  <c r="H25" i="9"/>
  <c r="G25" i="9"/>
  <c r="F25" i="9"/>
  <c r="E25" i="9"/>
  <c r="D25" i="9"/>
  <c r="P25" i="9" s="1"/>
  <c r="O24" i="9"/>
  <c r="N24" i="9"/>
  <c r="M24" i="9"/>
  <c r="L24" i="9"/>
  <c r="K24" i="9"/>
  <c r="J24" i="9"/>
  <c r="I24" i="9"/>
  <c r="H24" i="9"/>
  <c r="G24" i="9"/>
  <c r="F24" i="9"/>
  <c r="E24" i="9"/>
  <c r="D24" i="9"/>
  <c r="P24" i="9" s="1"/>
  <c r="O23" i="9"/>
  <c r="N23" i="9"/>
  <c r="M23" i="9"/>
  <c r="L23" i="9"/>
  <c r="K23" i="9"/>
  <c r="J23" i="9"/>
  <c r="I23" i="9"/>
  <c r="H23" i="9"/>
  <c r="G23" i="9"/>
  <c r="F23" i="9"/>
  <c r="E23" i="9"/>
  <c r="D23" i="9"/>
  <c r="O22" i="9"/>
  <c r="N22" i="9"/>
  <c r="M22" i="9"/>
  <c r="L22" i="9"/>
  <c r="L20" i="9" s="1"/>
  <c r="K22" i="9"/>
  <c r="J22" i="9"/>
  <c r="I22" i="9"/>
  <c r="H22" i="9"/>
  <c r="H20" i="9" s="1"/>
  <c r="G22" i="9"/>
  <c r="F22" i="9"/>
  <c r="E22" i="9"/>
  <c r="D22" i="9"/>
  <c r="P22" i="9" s="1"/>
  <c r="O21" i="9"/>
  <c r="N21" i="9"/>
  <c r="M21" i="9"/>
  <c r="L21" i="9"/>
  <c r="K21" i="9"/>
  <c r="J21" i="9"/>
  <c r="I21" i="9"/>
  <c r="H21" i="9"/>
  <c r="G21" i="9"/>
  <c r="F21" i="9"/>
  <c r="E21" i="9"/>
  <c r="D21" i="9"/>
  <c r="P21" i="9" s="1"/>
  <c r="N20" i="9"/>
  <c r="J20" i="9"/>
  <c r="F20" i="9"/>
  <c r="P127" i="8"/>
  <c r="P126" i="8"/>
  <c r="P125" i="8"/>
  <c r="P124" i="8"/>
  <c r="P123" i="8"/>
  <c r="P122" i="8"/>
  <c r="P121" i="8"/>
  <c r="P120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P118" i="8" s="1"/>
  <c r="O117" i="8"/>
  <c r="N117" i="8"/>
  <c r="M117" i="8"/>
  <c r="L117" i="8"/>
  <c r="K117" i="8"/>
  <c r="J117" i="8"/>
  <c r="I117" i="8"/>
  <c r="H117" i="8"/>
  <c r="G117" i="8"/>
  <c r="F117" i="8"/>
  <c r="E117" i="8"/>
  <c r="D117" i="8"/>
  <c r="P117" i="8" s="1"/>
  <c r="O116" i="8"/>
  <c r="N116" i="8"/>
  <c r="M116" i="8"/>
  <c r="L116" i="8"/>
  <c r="K116" i="8"/>
  <c r="J116" i="8"/>
  <c r="I116" i="8"/>
  <c r="H116" i="8"/>
  <c r="G116" i="8"/>
  <c r="F116" i="8"/>
  <c r="E116" i="8"/>
  <c r="D116" i="8"/>
  <c r="P116" i="8" s="1"/>
  <c r="O115" i="8"/>
  <c r="N115" i="8"/>
  <c r="M115" i="8"/>
  <c r="L115" i="8"/>
  <c r="K115" i="8"/>
  <c r="J115" i="8"/>
  <c r="I115" i="8"/>
  <c r="H115" i="8"/>
  <c r="G115" i="8"/>
  <c r="F115" i="8"/>
  <c r="E115" i="8"/>
  <c r="D115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P114" i="8" s="1"/>
  <c r="O110" i="8"/>
  <c r="N110" i="8"/>
  <c r="M110" i="8"/>
  <c r="L110" i="8"/>
  <c r="K110" i="8"/>
  <c r="J110" i="8"/>
  <c r="I110" i="8"/>
  <c r="H110" i="8"/>
  <c r="G110" i="8"/>
  <c r="F110" i="8"/>
  <c r="E110" i="8"/>
  <c r="D110" i="8"/>
  <c r="P110" i="8" s="1"/>
  <c r="O109" i="8"/>
  <c r="O113" i="8" s="1"/>
  <c r="O112" i="8" s="1"/>
  <c r="N109" i="8"/>
  <c r="M109" i="8"/>
  <c r="M113" i="8" s="1"/>
  <c r="M112" i="8" s="1"/>
  <c r="L109" i="8"/>
  <c r="K109" i="8"/>
  <c r="K113" i="8" s="1"/>
  <c r="K112" i="8" s="1"/>
  <c r="J109" i="8"/>
  <c r="I109" i="8"/>
  <c r="I113" i="8" s="1"/>
  <c r="I112" i="8" s="1"/>
  <c r="H109" i="8"/>
  <c r="G109" i="8"/>
  <c r="G113" i="8" s="1"/>
  <c r="G112" i="8" s="1"/>
  <c r="F109" i="8"/>
  <c r="E109" i="8"/>
  <c r="E113" i="8" s="1"/>
  <c r="E112" i="8" s="1"/>
  <c r="D109" i="8"/>
  <c r="N108" i="8"/>
  <c r="L108" i="8"/>
  <c r="J108" i="8"/>
  <c r="H108" i="8"/>
  <c r="F108" i="8"/>
  <c r="D108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P107" i="8" s="1"/>
  <c r="O106" i="8"/>
  <c r="N106" i="8"/>
  <c r="N105" i="8" s="1"/>
  <c r="N104" i="8" s="1"/>
  <c r="M106" i="8"/>
  <c r="L106" i="8"/>
  <c r="L105" i="8" s="1"/>
  <c r="L104" i="8" s="1"/>
  <c r="K106" i="8"/>
  <c r="J106" i="8"/>
  <c r="J105" i="8" s="1"/>
  <c r="J104" i="8" s="1"/>
  <c r="I106" i="8"/>
  <c r="H106" i="8"/>
  <c r="H105" i="8" s="1"/>
  <c r="H104" i="8" s="1"/>
  <c r="G106" i="8"/>
  <c r="F106" i="8"/>
  <c r="F105" i="8" s="1"/>
  <c r="F104" i="8" s="1"/>
  <c r="E106" i="8"/>
  <c r="D106" i="8"/>
  <c r="P106" i="8" s="1"/>
  <c r="O105" i="8"/>
  <c r="M105" i="8"/>
  <c r="K105" i="8"/>
  <c r="I105" i="8"/>
  <c r="G105" i="8"/>
  <c r="E105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P103" i="8" s="1"/>
  <c r="O102" i="8"/>
  <c r="N102" i="8"/>
  <c r="M102" i="8"/>
  <c r="L102" i="8"/>
  <c r="K102" i="8"/>
  <c r="J102" i="8"/>
  <c r="I102" i="8"/>
  <c r="H102" i="8"/>
  <c r="G102" i="8"/>
  <c r="F102" i="8"/>
  <c r="E102" i="8"/>
  <c r="D102" i="8"/>
  <c r="P102" i="8" s="1"/>
  <c r="O101" i="8"/>
  <c r="N101" i="8"/>
  <c r="M101" i="8"/>
  <c r="L101" i="8"/>
  <c r="K101" i="8"/>
  <c r="J101" i="8"/>
  <c r="I101" i="8"/>
  <c r="H101" i="8"/>
  <c r="G101" i="8"/>
  <c r="F101" i="8"/>
  <c r="E101" i="8"/>
  <c r="D101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P100" i="8" s="1"/>
  <c r="O99" i="8"/>
  <c r="N99" i="8"/>
  <c r="M99" i="8"/>
  <c r="L99" i="8"/>
  <c r="K99" i="8"/>
  <c r="J99" i="8"/>
  <c r="I99" i="8"/>
  <c r="H99" i="8"/>
  <c r="G99" i="8"/>
  <c r="F99" i="8"/>
  <c r="E99" i="8"/>
  <c r="D99" i="8"/>
  <c r="P99" i="8" s="1"/>
  <c r="O98" i="8"/>
  <c r="N98" i="8"/>
  <c r="N113" i="8" s="1"/>
  <c r="N112" i="8" s="1"/>
  <c r="M98" i="8"/>
  <c r="L98" i="8"/>
  <c r="L113" i="8" s="1"/>
  <c r="L112" i="8" s="1"/>
  <c r="K98" i="8"/>
  <c r="J98" i="8"/>
  <c r="J113" i="8" s="1"/>
  <c r="J112" i="8" s="1"/>
  <c r="I98" i="8"/>
  <c r="H98" i="8"/>
  <c r="H113" i="8" s="1"/>
  <c r="H112" i="8" s="1"/>
  <c r="G98" i="8"/>
  <c r="F98" i="8"/>
  <c r="F113" i="8" s="1"/>
  <c r="F112" i="8" s="1"/>
  <c r="E98" i="8"/>
  <c r="D98" i="8"/>
  <c r="D113" i="8" s="1"/>
  <c r="O97" i="8"/>
  <c r="N97" i="8"/>
  <c r="M97" i="8"/>
  <c r="L97" i="8"/>
  <c r="K97" i="8"/>
  <c r="J97" i="8"/>
  <c r="I97" i="8"/>
  <c r="H97" i="8"/>
  <c r="G97" i="8"/>
  <c r="F97" i="8"/>
  <c r="E97" i="8"/>
  <c r="D97" i="8"/>
  <c r="O96" i="8"/>
  <c r="N96" i="8"/>
  <c r="M96" i="8"/>
  <c r="L96" i="8"/>
  <c r="K96" i="8"/>
  <c r="J96" i="8"/>
  <c r="I96" i="8"/>
  <c r="H96" i="8"/>
  <c r="G96" i="8"/>
  <c r="F96" i="8"/>
  <c r="E96" i="8"/>
  <c r="D96" i="8"/>
  <c r="P96" i="8" s="1"/>
  <c r="O95" i="8"/>
  <c r="N95" i="8"/>
  <c r="M95" i="8"/>
  <c r="L95" i="8"/>
  <c r="K95" i="8"/>
  <c r="J95" i="8"/>
  <c r="I95" i="8"/>
  <c r="H95" i="8"/>
  <c r="G95" i="8"/>
  <c r="F95" i="8"/>
  <c r="E95" i="8"/>
  <c r="D95" i="8"/>
  <c r="P95" i="8" s="1"/>
  <c r="O94" i="8"/>
  <c r="N94" i="8"/>
  <c r="N93" i="8" s="1"/>
  <c r="M94" i="8"/>
  <c r="L94" i="8"/>
  <c r="L93" i="8" s="1"/>
  <c r="K94" i="8"/>
  <c r="J94" i="8"/>
  <c r="J93" i="8" s="1"/>
  <c r="I94" i="8"/>
  <c r="H94" i="8"/>
  <c r="H93" i="8" s="1"/>
  <c r="G94" i="8"/>
  <c r="F94" i="8"/>
  <c r="F93" i="8" s="1"/>
  <c r="E94" i="8"/>
  <c r="D94" i="8"/>
  <c r="D93" i="8" s="1"/>
  <c r="O93" i="8"/>
  <c r="M93" i="8"/>
  <c r="K93" i="8"/>
  <c r="I93" i="8"/>
  <c r="G93" i="8"/>
  <c r="E93" i="8"/>
  <c r="O92" i="8"/>
  <c r="N92" i="8"/>
  <c r="M92" i="8"/>
  <c r="L92" i="8"/>
  <c r="K92" i="8"/>
  <c r="J92" i="8"/>
  <c r="I92" i="8"/>
  <c r="H92" i="8"/>
  <c r="G92" i="8"/>
  <c r="F92" i="8"/>
  <c r="E92" i="8"/>
  <c r="D92" i="8"/>
  <c r="P92" i="8" s="1"/>
  <c r="O91" i="8"/>
  <c r="N91" i="8"/>
  <c r="M91" i="8"/>
  <c r="L91" i="8"/>
  <c r="K91" i="8"/>
  <c r="J91" i="8"/>
  <c r="I91" i="8"/>
  <c r="H91" i="8"/>
  <c r="G91" i="8"/>
  <c r="F91" i="8"/>
  <c r="E91" i="8"/>
  <c r="D91" i="8"/>
  <c r="P91" i="8" s="1"/>
  <c r="O90" i="8"/>
  <c r="N90" i="8"/>
  <c r="N89" i="8" s="1"/>
  <c r="M90" i="8"/>
  <c r="L90" i="8"/>
  <c r="L89" i="8" s="1"/>
  <c r="K90" i="8"/>
  <c r="J90" i="8"/>
  <c r="J89" i="8" s="1"/>
  <c r="I90" i="8"/>
  <c r="H90" i="8"/>
  <c r="H89" i="8" s="1"/>
  <c r="G90" i="8"/>
  <c r="F90" i="8"/>
  <c r="F89" i="8" s="1"/>
  <c r="E90" i="8"/>
  <c r="D90" i="8"/>
  <c r="D89" i="8" s="1"/>
  <c r="O89" i="8"/>
  <c r="M89" i="8"/>
  <c r="K89" i="8"/>
  <c r="I89" i="8"/>
  <c r="G89" i="8"/>
  <c r="E89" i="8"/>
  <c r="O88" i="8"/>
  <c r="N88" i="8"/>
  <c r="M88" i="8"/>
  <c r="L88" i="8"/>
  <c r="K88" i="8"/>
  <c r="J88" i="8"/>
  <c r="I88" i="8"/>
  <c r="H88" i="8"/>
  <c r="G88" i="8"/>
  <c r="F88" i="8"/>
  <c r="E88" i="8"/>
  <c r="D88" i="8"/>
  <c r="P88" i="8" s="1"/>
  <c r="O87" i="8"/>
  <c r="O86" i="8" s="1"/>
  <c r="N87" i="8"/>
  <c r="M87" i="8"/>
  <c r="M86" i="8" s="1"/>
  <c r="L87" i="8"/>
  <c r="K87" i="8"/>
  <c r="K86" i="8" s="1"/>
  <c r="J87" i="8"/>
  <c r="I87" i="8"/>
  <c r="I86" i="8" s="1"/>
  <c r="H87" i="8"/>
  <c r="G87" i="8"/>
  <c r="G86" i="8" s="1"/>
  <c r="F87" i="8"/>
  <c r="E87" i="8"/>
  <c r="E86" i="8" s="1"/>
  <c r="D87" i="8"/>
  <c r="N86" i="8"/>
  <c r="L86" i="8"/>
  <c r="J86" i="8"/>
  <c r="H86" i="8"/>
  <c r="F86" i="8"/>
  <c r="D86" i="8"/>
  <c r="P86" i="8" s="1"/>
  <c r="O85" i="8"/>
  <c r="N85" i="8"/>
  <c r="M85" i="8"/>
  <c r="L85" i="8"/>
  <c r="K85" i="8"/>
  <c r="J85" i="8"/>
  <c r="I85" i="8"/>
  <c r="H85" i="8"/>
  <c r="G85" i="8"/>
  <c r="F85" i="8"/>
  <c r="E85" i="8"/>
  <c r="D85" i="8"/>
  <c r="P85" i="8" s="1"/>
  <c r="O84" i="8"/>
  <c r="N84" i="8"/>
  <c r="M84" i="8"/>
  <c r="L84" i="8"/>
  <c r="K84" i="8"/>
  <c r="J84" i="8"/>
  <c r="I84" i="8"/>
  <c r="H84" i="8"/>
  <c r="G84" i="8"/>
  <c r="F84" i="8"/>
  <c r="E84" i="8"/>
  <c r="D84" i="8"/>
  <c r="P84" i="8" s="1"/>
  <c r="O83" i="8"/>
  <c r="O82" i="8" s="1"/>
  <c r="N83" i="8"/>
  <c r="M83" i="8"/>
  <c r="M82" i="8" s="1"/>
  <c r="L83" i="8"/>
  <c r="K83" i="8"/>
  <c r="K82" i="8" s="1"/>
  <c r="J83" i="8"/>
  <c r="I83" i="8"/>
  <c r="I82" i="8" s="1"/>
  <c r="H83" i="8"/>
  <c r="G83" i="8"/>
  <c r="G82" i="8" s="1"/>
  <c r="F83" i="8"/>
  <c r="E83" i="8"/>
  <c r="E82" i="8" s="1"/>
  <c r="D83" i="8"/>
  <c r="N82" i="8"/>
  <c r="L82" i="8"/>
  <c r="J82" i="8"/>
  <c r="H82" i="8"/>
  <c r="F82" i="8"/>
  <c r="D82" i="8"/>
  <c r="P82" i="8" s="1"/>
  <c r="O81" i="8"/>
  <c r="N81" i="8"/>
  <c r="M81" i="8"/>
  <c r="L81" i="8"/>
  <c r="K81" i="8"/>
  <c r="J81" i="8"/>
  <c r="I81" i="8"/>
  <c r="H81" i="8"/>
  <c r="G81" i="8"/>
  <c r="F81" i="8"/>
  <c r="E81" i="8"/>
  <c r="D81" i="8"/>
  <c r="P81" i="8" s="1"/>
  <c r="O80" i="8"/>
  <c r="N80" i="8"/>
  <c r="N79" i="8" s="1"/>
  <c r="M80" i="8"/>
  <c r="L80" i="8"/>
  <c r="L79" i="8" s="1"/>
  <c r="K80" i="8"/>
  <c r="J80" i="8"/>
  <c r="J79" i="8" s="1"/>
  <c r="I80" i="8"/>
  <c r="H80" i="8"/>
  <c r="G80" i="8"/>
  <c r="F80" i="8"/>
  <c r="E80" i="8"/>
  <c r="D80" i="8"/>
  <c r="P80" i="8" s="1"/>
  <c r="O79" i="8"/>
  <c r="M79" i="8"/>
  <c r="K79" i="8"/>
  <c r="I79" i="8"/>
  <c r="H79" i="8"/>
  <c r="G79" i="8"/>
  <c r="F79" i="8"/>
  <c r="E79" i="8"/>
  <c r="D79" i="8"/>
  <c r="P79" i="8" s="1"/>
  <c r="O78" i="8"/>
  <c r="N78" i="8"/>
  <c r="M78" i="8"/>
  <c r="L78" i="8"/>
  <c r="K78" i="8"/>
  <c r="J78" i="8"/>
  <c r="I78" i="8"/>
  <c r="H78" i="8"/>
  <c r="G78" i="8"/>
  <c r="F78" i="8"/>
  <c r="E78" i="8"/>
  <c r="D78" i="8"/>
  <c r="P78" i="8" s="1"/>
  <c r="O77" i="8"/>
  <c r="N77" i="8"/>
  <c r="M77" i="8"/>
  <c r="L77" i="8"/>
  <c r="K77" i="8"/>
  <c r="J77" i="8"/>
  <c r="I77" i="8"/>
  <c r="H77" i="8"/>
  <c r="G77" i="8"/>
  <c r="F77" i="8"/>
  <c r="E77" i="8"/>
  <c r="D77" i="8"/>
  <c r="P77" i="8" s="1"/>
  <c r="O76" i="8"/>
  <c r="N76" i="8"/>
  <c r="M76" i="8"/>
  <c r="L76" i="8"/>
  <c r="K76" i="8"/>
  <c r="J76" i="8"/>
  <c r="I76" i="8"/>
  <c r="H76" i="8"/>
  <c r="G76" i="8"/>
  <c r="F76" i="8"/>
  <c r="E76" i="8"/>
  <c r="D76" i="8"/>
  <c r="P76" i="8" s="1"/>
  <c r="O75" i="8"/>
  <c r="N75" i="8"/>
  <c r="M75" i="8"/>
  <c r="L75" i="8"/>
  <c r="K75" i="8"/>
  <c r="J75" i="8"/>
  <c r="I75" i="8"/>
  <c r="H75" i="8"/>
  <c r="G75" i="8"/>
  <c r="F75" i="8"/>
  <c r="E75" i="8"/>
  <c r="D75" i="8"/>
  <c r="P75" i="8" s="1"/>
  <c r="O74" i="8"/>
  <c r="N74" i="8"/>
  <c r="M74" i="8"/>
  <c r="L74" i="8"/>
  <c r="K74" i="8"/>
  <c r="J74" i="8"/>
  <c r="I74" i="8"/>
  <c r="H74" i="8"/>
  <c r="G74" i="8"/>
  <c r="F74" i="8"/>
  <c r="E74" i="8"/>
  <c r="D74" i="8"/>
  <c r="P74" i="8" s="1"/>
  <c r="O73" i="8"/>
  <c r="O72" i="8" s="1"/>
  <c r="O68" i="8" s="1"/>
  <c r="N73" i="8"/>
  <c r="M73" i="8"/>
  <c r="M72" i="8" s="1"/>
  <c r="M68" i="8" s="1"/>
  <c r="L73" i="8"/>
  <c r="K73" i="8"/>
  <c r="K72" i="8" s="1"/>
  <c r="K68" i="8" s="1"/>
  <c r="J73" i="8"/>
  <c r="I73" i="8"/>
  <c r="I72" i="8" s="1"/>
  <c r="I68" i="8" s="1"/>
  <c r="H73" i="8"/>
  <c r="G73" i="8"/>
  <c r="G72" i="8" s="1"/>
  <c r="G68" i="8" s="1"/>
  <c r="F73" i="8"/>
  <c r="E73" i="8"/>
  <c r="E72" i="8" s="1"/>
  <c r="E68" i="8" s="1"/>
  <c r="D73" i="8"/>
  <c r="P73" i="8" s="1"/>
  <c r="N72" i="8"/>
  <c r="L72" i="8"/>
  <c r="J72" i="8"/>
  <c r="H72" i="8"/>
  <c r="F72" i="8"/>
  <c r="D72" i="8"/>
  <c r="O71" i="8"/>
  <c r="N71" i="8"/>
  <c r="M71" i="8"/>
  <c r="L71" i="8"/>
  <c r="K71" i="8"/>
  <c r="J71" i="8"/>
  <c r="I71" i="8"/>
  <c r="H71" i="8"/>
  <c r="G71" i="8"/>
  <c r="F71" i="8"/>
  <c r="E71" i="8"/>
  <c r="D71" i="8"/>
  <c r="P71" i="8" s="1"/>
  <c r="O70" i="8"/>
  <c r="N70" i="8"/>
  <c r="M70" i="8"/>
  <c r="L70" i="8"/>
  <c r="K70" i="8"/>
  <c r="J70" i="8"/>
  <c r="I70" i="8"/>
  <c r="H70" i="8"/>
  <c r="G70" i="8"/>
  <c r="F70" i="8"/>
  <c r="E70" i="8"/>
  <c r="D70" i="8"/>
  <c r="P70" i="8" s="1"/>
  <c r="O69" i="8"/>
  <c r="N69" i="8"/>
  <c r="M69" i="8"/>
  <c r="L69" i="8"/>
  <c r="K69" i="8"/>
  <c r="J69" i="8"/>
  <c r="I69" i="8"/>
  <c r="H69" i="8"/>
  <c r="G69" i="8"/>
  <c r="F69" i="8"/>
  <c r="E69" i="8"/>
  <c r="D69" i="8"/>
  <c r="P69" i="8" s="1"/>
  <c r="N68" i="8"/>
  <c r="L68" i="8"/>
  <c r="J68" i="8"/>
  <c r="H68" i="8"/>
  <c r="F68" i="8"/>
  <c r="D68" i="8"/>
  <c r="O67" i="8"/>
  <c r="N67" i="8"/>
  <c r="M67" i="8"/>
  <c r="L67" i="8"/>
  <c r="K67" i="8"/>
  <c r="J67" i="8"/>
  <c r="I67" i="8"/>
  <c r="H67" i="8"/>
  <c r="G67" i="8"/>
  <c r="F67" i="8"/>
  <c r="E67" i="8"/>
  <c r="D67" i="8"/>
  <c r="P67" i="8" s="1"/>
  <c r="O66" i="8"/>
  <c r="N66" i="8"/>
  <c r="M66" i="8"/>
  <c r="L66" i="8"/>
  <c r="K66" i="8"/>
  <c r="J66" i="8"/>
  <c r="I66" i="8"/>
  <c r="H66" i="8"/>
  <c r="G66" i="8"/>
  <c r="F66" i="8"/>
  <c r="E66" i="8"/>
  <c r="D66" i="8"/>
  <c r="P66" i="8" s="1"/>
  <c r="O65" i="8"/>
  <c r="N65" i="8"/>
  <c r="M65" i="8"/>
  <c r="L65" i="8"/>
  <c r="K65" i="8"/>
  <c r="J65" i="8"/>
  <c r="I65" i="8"/>
  <c r="H65" i="8"/>
  <c r="G65" i="8"/>
  <c r="F65" i="8"/>
  <c r="E65" i="8"/>
  <c r="D65" i="8"/>
  <c r="P65" i="8" s="1"/>
  <c r="O64" i="8"/>
  <c r="N64" i="8"/>
  <c r="M64" i="8"/>
  <c r="L64" i="8"/>
  <c r="K64" i="8"/>
  <c r="J64" i="8"/>
  <c r="I64" i="8"/>
  <c r="H64" i="8"/>
  <c r="G64" i="8"/>
  <c r="F64" i="8"/>
  <c r="E64" i="8"/>
  <c r="D64" i="8"/>
  <c r="P64" i="8" s="1"/>
  <c r="O63" i="8"/>
  <c r="N63" i="8"/>
  <c r="M63" i="8"/>
  <c r="L63" i="8"/>
  <c r="K63" i="8"/>
  <c r="J63" i="8"/>
  <c r="I63" i="8"/>
  <c r="H63" i="8"/>
  <c r="G63" i="8"/>
  <c r="F63" i="8"/>
  <c r="E63" i="8"/>
  <c r="D63" i="8"/>
  <c r="P63" i="8" s="1"/>
  <c r="O62" i="8"/>
  <c r="O61" i="8" s="1"/>
  <c r="O57" i="8" s="1"/>
  <c r="O111" i="8" s="1"/>
  <c r="N62" i="8"/>
  <c r="M62" i="8"/>
  <c r="M61" i="8" s="1"/>
  <c r="M57" i="8" s="1"/>
  <c r="M111" i="8" s="1"/>
  <c r="L62" i="8"/>
  <c r="K62" i="8"/>
  <c r="K61" i="8" s="1"/>
  <c r="K57" i="8" s="1"/>
  <c r="K111" i="8" s="1"/>
  <c r="J62" i="8"/>
  <c r="I62" i="8"/>
  <c r="I61" i="8" s="1"/>
  <c r="I57" i="8" s="1"/>
  <c r="I111" i="8" s="1"/>
  <c r="H62" i="8"/>
  <c r="G62" i="8"/>
  <c r="G61" i="8" s="1"/>
  <c r="G57" i="8" s="1"/>
  <c r="G111" i="8" s="1"/>
  <c r="F62" i="8"/>
  <c r="E62" i="8"/>
  <c r="E61" i="8" s="1"/>
  <c r="E57" i="8" s="1"/>
  <c r="E111" i="8" s="1"/>
  <c r="D62" i="8"/>
  <c r="P62" i="8" s="1"/>
  <c r="N61" i="8"/>
  <c r="L61" i="8"/>
  <c r="J61" i="8"/>
  <c r="H61" i="8"/>
  <c r="F61" i="8"/>
  <c r="D61" i="8"/>
  <c r="O60" i="8"/>
  <c r="N60" i="8"/>
  <c r="M60" i="8"/>
  <c r="L60" i="8"/>
  <c r="K60" i="8"/>
  <c r="J60" i="8"/>
  <c r="I60" i="8"/>
  <c r="H60" i="8"/>
  <c r="G60" i="8"/>
  <c r="F60" i="8"/>
  <c r="E60" i="8"/>
  <c r="D60" i="8"/>
  <c r="P60" i="8" s="1"/>
  <c r="O59" i="8"/>
  <c r="N59" i="8"/>
  <c r="M59" i="8"/>
  <c r="L59" i="8"/>
  <c r="K59" i="8"/>
  <c r="J59" i="8"/>
  <c r="I59" i="8"/>
  <c r="H59" i="8"/>
  <c r="G59" i="8"/>
  <c r="F59" i="8"/>
  <c r="E59" i="8"/>
  <c r="D59" i="8"/>
  <c r="P59" i="8" s="1"/>
  <c r="O58" i="8"/>
  <c r="N58" i="8"/>
  <c r="M58" i="8"/>
  <c r="L58" i="8"/>
  <c r="K58" i="8"/>
  <c r="J58" i="8"/>
  <c r="I58" i="8"/>
  <c r="H58" i="8"/>
  <c r="G58" i="8"/>
  <c r="F58" i="8"/>
  <c r="E58" i="8"/>
  <c r="D58" i="8"/>
  <c r="P58" i="8" s="1"/>
  <c r="N57" i="8"/>
  <c r="N111" i="8" s="1"/>
  <c r="L57" i="8"/>
  <c r="L111" i="8" s="1"/>
  <c r="J57" i="8"/>
  <c r="J111" i="8" s="1"/>
  <c r="H57" i="8"/>
  <c r="H111" i="8" s="1"/>
  <c r="F57" i="8"/>
  <c r="F111" i="8" s="1"/>
  <c r="D57" i="8"/>
  <c r="D111" i="8" s="1"/>
  <c r="O55" i="8"/>
  <c r="N55" i="8"/>
  <c r="M55" i="8"/>
  <c r="L55" i="8"/>
  <c r="K55" i="8"/>
  <c r="J55" i="8"/>
  <c r="I55" i="8"/>
  <c r="H55" i="8"/>
  <c r="G55" i="8"/>
  <c r="F55" i="8"/>
  <c r="E55" i="8"/>
  <c r="D55" i="8"/>
  <c r="P55" i="8" s="1"/>
  <c r="O54" i="8"/>
  <c r="N54" i="8"/>
  <c r="M54" i="8"/>
  <c r="L54" i="8"/>
  <c r="K54" i="8"/>
  <c r="J54" i="8"/>
  <c r="I54" i="8"/>
  <c r="H54" i="8"/>
  <c r="G54" i="8"/>
  <c r="F54" i="8"/>
  <c r="E54" i="8"/>
  <c r="D54" i="8"/>
  <c r="P54" i="8" s="1"/>
  <c r="O53" i="8"/>
  <c r="N53" i="8"/>
  <c r="M53" i="8"/>
  <c r="L53" i="8"/>
  <c r="K53" i="8"/>
  <c r="J53" i="8"/>
  <c r="I53" i="8"/>
  <c r="H53" i="8"/>
  <c r="G53" i="8"/>
  <c r="F53" i="8"/>
  <c r="E53" i="8"/>
  <c r="D53" i="8"/>
  <c r="P53" i="8" s="1"/>
  <c r="O52" i="8"/>
  <c r="N52" i="8"/>
  <c r="M52" i="8"/>
  <c r="L52" i="8"/>
  <c r="K52" i="8"/>
  <c r="J52" i="8"/>
  <c r="I52" i="8"/>
  <c r="H52" i="8"/>
  <c r="G52" i="8"/>
  <c r="F52" i="8"/>
  <c r="E52" i="8"/>
  <c r="D52" i="8"/>
  <c r="P52" i="8" s="1"/>
  <c r="O51" i="8"/>
  <c r="N51" i="8"/>
  <c r="M51" i="8"/>
  <c r="L51" i="8"/>
  <c r="K51" i="8"/>
  <c r="J51" i="8"/>
  <c r="I51" i="8"/>
  <c r="H51" i="8"/>
  <c r="G51" i="8"/>
  <c r="F51" i="8"/>
  <c r="E51" i="8"/>
  <c r="D51" i="8"/>
  <c r="P51" i="8" s="1"/>
  <c r="O50" i="8"/>
  <c r="N50" i="8"/>
  <c r="M50" i="8"/>
  <c r="L50" i="8"/>
  <c r="K50" i="8"/>
  <c r="J50" i="8"/>
  <c r="I50" i="8"/>
  <c r="H50" i="8"/>
  <c r="G50" i="8"/>
  <c r="F50" i="8"/>
  <c r="E50" i="8"/>
  <c r="D50" i="8"/>
  <c r="P50" i="8" s="1"/>
  <c r="O49" i="8"/>
  <c r="N49" i="8"/>
  <c r="M49" i="8"/>
  <c r="L49" i="8"/>
  <c r="K49" i="8"/>
  <c r="J49" i="8"/>
  <c r="I49" i="8"/>
  <c r="H49" i="8"/>
  <c r="G49" i="8"/>
  <c r="F49" i="8"/>
  <c r="E49" i="8"/>
  <c r="D49" i="8"/>
  <c r="P49" i="8" s="1"/>
  <c r="O48" i="8"/>
  <c r="N48" i="8"/>
  <c r="M48" i="8"/>
  <c r="L48" i="8"/>
  <c r="K48" i="8"/>
  <c r="J48" i="8"/>
  <c r="I48" i="8"/>
  <c r="H48" i="8"/>
  <c r="G48" i="8"/>
  <c r="F48" i="8"/>
  <c r="E48" i="8"/>
  <c r="D48" i="8"/>
  <c r="P48" i="8" s="1"/>
  <c r="O47" i="8"/>
  <c r="N47" i="8"/>
  <c r="M47" i="8"/>
  <c r="L47" i="8"/>
  <c r="K47" i="8"/>
  <c r="J47" i="8"/>
  <c r="I47" i="8"/>
  <c r="H47" i="8"/>
  <c r="G47" i="8"/>
  <c r="F47" i="8"/>
  <c r="E47" i="8"/>
  <c r="D47" i="8"/>
  <c r="P47" i="8" s="1"/>
  <c r="O46" i="8"/>
  <c r="N46" i="8"/>
  <c r="M46" i="8"/>
  <c r="L46" i="8"/>
  <c r="K46" i="8"/>
  <c r="J46" i="8"/>
  <c r="I46" i="8"/>
  <c r="H46" i="8"/>
  <c r="G46" i="8"/>
  <c r="F46" i="8"/>
  <c r="E46" i="8"/>
  <c r="D46" i="8"/>
  <c r="P46" i="8" s="1"/>
  <c r="O45" i="8"/>
  <c r="N45" i="8"/>
  <c r="M45" i="8"/>
  <c r="L45" i="8"/>
  <c r="K45" i="8"/>
  <c r="J45" i="8"/>
  <c r="I45" i="8"/>
  <c r="H45" i="8"/>
  <c r="G45" i="8"/>
  <c r="F45" i="8"/>
  <c r="E45" i="8"/>
  <c r="D45" i="8"/>
  <c r="P45" i="8" s="1"/>
  <c r="O44" i="8"/>
  <c r="N44" i="8"/>
  <c r="M44" i="8"/>
  <c r="L44" i="8"/>
  <c r="K44" i="8"/>
  <c r="J44" i="8"/>
  <c r="I44" i="8"/>
  <c r="H44" i="8"/>
  <c r="G44" i="8"/>
  <c r="F44" i="8"/>
  <c r="E44" i="8"/>
  <c r="D44" i="8"/>
  <c r="P44" i="8" s="1"/>
  <c r="O43" i="8"/>
  <c r="N43" i="8"/>
  <c r="M43" i="8"/>
  <c r="L43" i="8"/>
  <c r="K43" i="8"/>
  <c r="J43" i="8"/>
  <c r="I43" i="8"/>
  <c r="H43" i="8"/>
  <c r="G43" i="8"/>
  <c r="F43" i="8"/>
  <c r="E43" i="8"/>
  <c r="D43" i="8"/>
  <c r="P43" i="8" s="1"/>
  <c r="O42" i="8"/>
  <c r="N42" i="8"/>
  <c r="M42" i="8"/>
  <c r="L42" i="8"/>
  <c r="K42" i="8"/>
  <c r="J42" i="8"/>
  <c r="I42" i="8"/>
  <c r="H42" i="8"/>
  <c r="G42" i="8"/>
  <c r="F42" i="8"/>
  <c r="E42" i="8"/>
  <c r="D42" i="8"/>
  <c r="P42" i="8" s="1"/>
  <c r="O41" i="8"/>
  <c r="N41" i="8"/>
  <c r="M41" i="8"/>
  <c r="L41" i="8"/>
  <c r="K41" i="8"/>
  <c r="J41" i="8"/>
  <c r="I41" i="8"/>
  <c r="H41" i="8"/>
  <c r="G41" i="8"/>
  <c r="F41" i="8"/>
  <c r="E41" i="8"/>
  <c r="D41" i="8"/>
  <c r="P41" i="8" s="1"/>
  <c r="O40" i="8"/>
  <c r="N40" i="8"/>
  <c r="M40" i="8"/>
  <c r="L40" i="8"/>
  <c r="K40" i="8"/>
  <c r="J40" i="8"/>
  <c r="I40" i="8"/>
  <c r="H40" i="8"/>
  <c r="G40" i="8"/>
  <c r="F40" i="8"/>
  <c r="E40" i="8"/>
  <c r="D40" i="8"/>
  <c r="P40" i="8" s="1"/>
  <c r="O39" i="8"/>
  <c r="N39" i="8"/>
  <c r="M39" i="8"/>
  <c r="L39" i="8"/>
  <c r="K39" i="8"/>
  <c r="J39" i="8"/>
  <c r="I39" i="8"/>
  <c r="H39" i="8"/>
  <c r="G39" i="8"/>
  <c r="F39" i="8"/>
  <c r="E39" i="8"/>
  <c r="D39" i="8"/>
  <c r="P39" i="8" s="1"/>
  <c r="O38" i="8"/>
  <c r="N38" i="8"/>
  <c r="M38" i="8"/>
  <c r="L38" i="8"/>
  <c r="K38" i="8"/>
  <c r="J38" i="8"/>
  <c r="I38" i="8"/>
  <c r="H38" i="8"/>
  <c r="G38" i="8"/>
  <c r="F38" i="8"/>
  <c r="E38" i="8"/>
  <c r="D38" i="8"/>
  <c r="P38" i="8" s="1"/>
  <c r="O37" i="8"/>
  <c r="N37" i="8"/>
  <c r="M37" i="8"/>
  <c r="L37" i="8"/>
  <c r="K37" i="8"/>
  <c r="J37" i="8"/>
  <c r="I37" i="8"/>
  <c r="H37" i="8"/>
  <c r="G37" i="8"/>
  <c r="F37" i="8"/>
  <c r="E37" i="8"/>
  <c r="D37" i="8"/>
  <c r="P37" i="8" s="1"/>
  <c r="O36" i="8"/>
  <c r="N36" i="8"/>
  <c r="M36" i="8"/>
  <c r="L36" i="8"/>
  <c r="K36" i="8"/>
  <c r="J36" i="8"/>
  <c r="I36" i="8"/>
  <c r="H36" i="8"/>
  <c r="G36" i="8"/>
  <c r="F36" i="8"/>
  <c r="E36" i="8"/>
  <c r="D36" i="8"/>
  <c r="P36" i="8" s="1"/>
  <c r="O35" i="8"/>
  <c r="N35" i="8"/>
  <c r="M35" i="8"/>
  <c r="L35" i="8"/>
  <c r="K35" i="8"/>
  <c r="J35" i="8"/>
  <c r="I35" i="8"/>
  <c r="H35" i="8"/>
  <c r="G35" i="8"/>
  <c r="F35" i="8"/>
  <c r="E35" i="8"/>
  <c r="D35" i="8"/>
  <c r="P35" i="8" s="1"/>
  <c r="O34" i="8"/>
  <c r="N34" i="8"/>
  <c r="M34" i="8"/>
  <c r="L34" i="8"/>
  <c r="K34" i="8"/>
  <c r="J34" i="8"/>
  <c r="I34" i="8"/>
  <c r="H34" i="8"/>
  <c r="G34" i="8"/>
  <c r="F34" i="8"/>
  <c r="E34" i="8"/>
  <c r="D34" i="8"/>
  <c r="P34" i="8" s="1"/>
  <c r="O33" i="8"/>
  <c r="N33" i="8"/>
  <c r="M33" i="8"/>
  <c r="L33" i="8"/>
  <c r="K33" i="8"/>
  <c r="J33" i="8"/>
  <c r="I33" i="8"/>
  <c r="H33" i="8"/>
  <c r="G33" i="8"/>
  <c r="F33" i="8"/>
  <c r="E33" i="8"/>
  <c r="D33" i="8"/>
  <c r="P33" i="8" s="1"/>
  <c r="O32" i="8"/>
  <c r="N32" i="8"/>
  <c r="M32" i="8"/>
  <c r="L32" i="8"/>
  <c r="K32" i="8"/>
  <c r="J32" i="8"/>
  <c r="I32" i="8"/>
  <c r="H32" i="8"/>
  <c r="G32" i="8"/>
  <c r="F32" i="8"/>
  <c r="E32" i="8"/>
  <c r="D32" i="8"/>
  <c r="P32" i="8" s="1"/>
  <c r="O31" i="8"/>
  <c r="N31" i="8"/>
  <c r="M31" i="8"/>
  <c r="L31" i="8"/>
  <c r="K31" i="8"/>
  <c r="J31" i="8"/>
  <c r="I31" i="8"/>
  <c r="H31" i="8"/>
  <c r="G31" i="8"/>
  <c r="F31" i="8"/>
  <c r="E31" i="8"/>
  <c r="D31" i="8"/>
  <c r="P31" i="8" s="1"/>
  <c r="O30" i="8"/>
  <c r="N30" i="8"/>
  <c r="M30" i="8"/>
  <c r="L30" i="8"/>
  <c r="K30" i="8"/>
  <c r="J30" i="8"/>
  <c r="I30" i="8"/>
  <c r="H30" i="8"/>
  <c r="G30" i="8"/>
  <c r="F30" i="8"/>
  <c r="E30" i="8"/>
  <c r="D30" i="8"/>
  <c r="P30" i="8" s="1"/>
  <c r="O29" i="8"/>
  <c r="N29" i="8"/>
  <c r="M29" i="8"/>
  <c r="L29" i="8"/>
  <c r="K29" i="8"/>
  <c r="J29" i="8"/>
  <c r="I29" i="8"/>
  <c r="H29" i="8"/>
  <c r="G29" i="8"/>
  <c r="F29" i="8"/>
  <c r="E29" i="8"/>
  <c r="D29" i="8"/>
  <c r="P29" i="8" s="1"/>
  <c r="O28" i="8"/>
  <c r="N28" i="8"/>
  <c r="M28" i="8"/>
  <c r="L28" i="8"/>
  <c r="K28" i="8"/>
  <c r="J28" i="8"/>
  <c r="I28" i="8"/>
  <c r="H28" i="8"/>
  <c r="G28" i="8"/>
  <c r="F28" i="8"/>
  <c r="E28" i="8"/>
  <c r="D28" i="8"/>
  <c r="P28" i="8" s="1"/>
  <c r="O27" i="8"/>
  <c r="N27" i="8"/>
  <c r="M27" i="8"/>
  <c r="L27" i="8"/>
  <c r="K27" i="8"/>
  <c r="J27" i="8"/>
  <c r="I27" i="8"/>
  <c r="H27" i="8"/>
  <c r="G27" i="8"/>
  <c r="F27" i="8"/>
  <c r="E27" i="8"/>
  <c r="D27" i="8"/>
  <c r="P27" i="8" s="1"/>
  <c r="O26" i="8"/>
  <c r="N26" i="8"/>
  <c r="M26" i="8"/>
  <c r="L26" i="8"/>
  <c r="K26" i="8"/>
  <c r="J26" i="8"/>
  <c r="I26" i="8"/>
  <c r="H26" i="8"/>
  <c r="G26" i="8"/>
  <c r="F26" i="8"/>
  <c r="E26" i="8"/>
  <c r="D26" i="8"/>
  <c r="P26" i="8" s="1"/>
  <c r="O25" i="8"/>
  <c r="N25" i="8"/>
  <c r="M25" i="8"/>
  <c r="L25" i="8"/>
  <c r="K25" i="8"/>
  <c r="J25" i="8"/>
  <c r="I25" i="8"/>
  <c r="H25" i="8"/>
  <c r="G25" i="8"/>
  <c r="F25" i="8"/>
  <c r="E25" i="8"/>
  <c r="D25" i="8"/>
  <c r="P25" i="8" s="1"/>
  <c r="O24" i="8"/>
  <c r="N24" i="8"/>
  <c r="M24" i="8"/>
  <c r="L24" i="8"/>
  <c r="K24" i="8"/>
  <c r="J24" i="8"/>
  <c r="I24" i="8"/>
  <c r="H24" i="8"/>
  <c r="G24" i="8"/>
  <c r="F24" i="8"/>
  <c r="E24" i="8"/>
  <c r="D24" i="8"/>
  <c r="P24" i="8" s="1"/>
  <c r="O23" i="8"/>
  <c r="N23" i="8"/>
  <c r="M23" i="8"/>
  <c r="L23" i="8"/>
  <c r="K23" i="8"/>
  <c r="J23" i="8"/>
  <c r="I23" i="8"/>
  <c r="H23" i="8"/>
  <c r="G23" i="8"/>
  <c r="F23" i="8"/>
  <c r="E23" i="8"/>
  <c r="D23" i="8"/>
  <c r="P23" i="8" s="1"/>
  <c r="O22" i="8"/>
  <c r="N22" i="8"/>
  <c r="M22" i="8"/>
  <c r="L22" i="8"/>
  <c r="K22" i="8"/>
  <c r="J22" i="8"/>
  <c r="I22" i="8"/>
  <c r="H22" i="8"/>
  <c r="G22" i="8"/>
  <c r="F22" i="8"/>
  <c r="E22" i="8"/>
  <c r="D22" i="8"/>
  <c r="P22" i="8" s="1"/>
  <c r="O21" i="8"/>
  <c r="N21" i="8"/>
  <c r="M21" i="8"/>
  <c r="L21" i="8"/>
  <c r="K21" i="8"/>
  <c r="J21" i="8"/>
  <c r="I21" i="8"/>
  <c r="H21" i="8"/>
  <c r="G21" i="8"/>
  <c r="F21" i="8"/>
  <c r="E21" i="8"/>
  <c r="D21" i="8"/>
  <c r="P21" i="8" s="1"/>
  <c r="O20" i="8"/>
  <c r="N20" i="8"/>
  <c r="M20" i="8"/>
  <c r="L20" i="8"/>
  <c r="K20" i="8"/>
  <c r="J20" i="8"/>
  <c r="I20" i="8"/>
  <c r="H20" i="8"/>
  <c r="G20" i="8"/>
  <c r="F20" i="8"/>
  <c r="E20" i="8"/>
  <c r="D20" i="8"/>
  <c r="P20" i="8" s="1"/>
  <c r="P127" i="7"/>
  <c r="P126" i="7"/>
  <c r="P125" i="7"/>
  <c r="P124" i="7" s="1"/>
  <c r="P123" i="7"/>
  <c r="P122" i="7"/>
  <c r="P121" i="7"/>
  <c r="P120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9" i="7" s="1"/>
  <c r="O118" i="7"/>
  <c r="N118" i="7"/>
  <c r="M118" i="7"/>
  <c r="L118" i="7"/>
  <c r="K118" i="7"/>
  <c r="J118" i="7"/>
  <c r="I118" i="7"/>
  <c r="H118" i="7"/>
  <c r="G118" i="7"/>
  <c r="F118" i="7"/>
  <c r="E118" i="7"/>
  <c r="D118" i="7"/>
  <c r="P118" i="7" s="1"/>
  <c r="O117" i="7"/>
  <c r="N117" i="7"/>
  <c r="M117" i="7"/>
  <c r="L117" i="7"/>
  <c r="K117" i="7"/>
  <c r="J117" i="7"/>
  <c r="I117" i="7"/>
  <c r="H117" i="7"/>
  <c r="G117" i="7"/>
  <c r="F117" i="7"/>
  <c r="E117" i="7"/>
  <c r="D117" i="7"/>
  <c r="P117" i="7" s="1"/>
  <c r="O116" i="7"/>
  <c r="N116" i="7"/>
  <c r="M116" i="7"/>
  <c r="L116" i="7"/>
  <c r="K116" i="7"/>
  <c r="J116" i="7"/>
  <c r="I116" i="7"/>
  <c r="H116" i="7"/>
  <c r="G116" i="7"/>
  <c r="F116" i="7"/>
  <c r="E116" i="7"/>
  <c r="D116" i="7"/>
  <c r="P116" i="7" s="1"/>
  <c r="O115" i="7"/>
  <c r="N115" i="7"/>
  <c r="M115" i="7"/>
  <c r="L115" i="7"/>
  <c r="K115" i="7"/>
  <c r="J115" i="7"/>
  <c r="I115" i="7"/>
  <c r="H115" i="7"/>
  <c r="G115" i="7"/>
  <c r="F115" i="7"/>
  <c r="E115" i="7"/>
  <c r="D115" i="7"/>
  <c r="P115" i="7" s="1"/>
  <c r="O114" i="7"/>
  <c r="N114" i="7"/>
  <c r="M114" i="7"/>
  <c r="L114" i="7"/>
  <c r="K114" i="7"/>
  <c r="J114" i="7"/>
  <c r="I114" i="7"/>
  <c r="H114" i="7"/>
  <c r="G114" i="7"/>
  <c r="F114" i="7"/>
  <c r="E114" i="7"/>
  <c r="D114" i="7"/>
  <c r="P114" i="7" s="1"/>
  <c r="O110" i="7"/>
  <c r="N110" i="7"/>
  <c r="M110" i="7"/>
  <c r="L110" i="7"/>
  <c r="K110" i="7"/>
  <c r="J110" i="7"/>
  <c r="I110" i="7"/>
  <c r="H110" i="7"/>
  <c r="G110" i="7"/>
  <c r="F110" i="7"/>
  <c r="E110" i="7"/>
  <c r="D110" i="7"/>
  <c r="P110" i="7" s="1"/>
  <c r="O109" i="7"/>
  <c r="N109" i="7"/>
  <c r="M109" i="7"/>
  <c r="L109" i="7"/>
  <c r="K109" i="7"/>
  <c r="J109" i="7"/>
  <c r="I109" i="7"/>
  <c r="H109" i="7"/>
  <c r="G109" i="7"/>
  <c r="F109" i="7"/>
  <c r="E109" i="7"/>
  <c r="D109" i="7"/>
  <c r="P109" i="7" s="1"/>
  <c r="O108" i="7"/>
  <c r="N108" i="7"/>
  <c r="M108" i="7"/>
  <c r="L108" i="7"/>
  <c r="K108" i="7"/>
  <c r="J108" i="7"/>
  <c r="I108" i="7"/>
  <c r="H108" i="7"/>
  <c r="G108" i="7"/>
  <c r="F108" i="7"/>
  <c r="E108" i="7"/>
  <c r="D108" i="7"/>
  <c r="P108" i="7" s="1"/>
  <c r="O107" i="7"/>
  <c r="N107" i="7"/>
  <c r="M107" i="7"/>
  <c r="L107" i="7"/>
  <c r="K107" i="7"/>
  <c r="J107" i="7"/>
  <c r="I107" i="7"/>
  <c r="H107" i="7"/>
  <c r="G107" i="7"/>
  <c r="F107" i="7"/>
  <c r="E107" i="7"/>
  <c r="D107" i="7"/>
  <c r="P107" i="7" s="1"/>
  <c r="O106" i="7"/>
  <c r="N106" i="7"/>
  <c r="M106" i="7"/>
  <c r="L106" i="7"/>
  <c r="K106" i="7"/>
  <c r="J106" i="7"/>
  <c r="I106" i="7"/>
  <c r="H106" i="7"/>
  <c r="G106" i="7"/>
  <c r="F106" i="7"/>
  <c r="E106" i="7"/>
  <c r="D106" i="7"/>
  <c r="P106" i="7" s="1"/>
  <c r="O105" i="7"/>
  <c r="N105" i="7"/>
  <c r="M105" i="7"/>
  <c r="L105" i="7"/>
  <c r="K105" i="7"/>
  <c r="J105" i="7"/>
  <c r="I105" i="7"/>
  <c r="H105" i="7"/>
  <c r="G105" i="7"/>
  <c r="F105" i="7"/>
  <c r="E105" i="7"/>
  <c r="D105" i="7"/>
  <c r="P105" i="7" s="1"/>
  <c r="O104" i="7"/>
  <c r="N104" i="7"/>
  <c r="M104" i="7"/>
  <c r="L104" i="7"/>
  <c r="K104" i="7"/>
  <c r="J104" i="7"/>
  <c r="I104" i="7"/>
  <c r="H104" i="7"/>
  <c r="G104" i="7"/>
  <c r="F104" i="7"/>
  <c r="E104" i="7"/>
  <c r="D104" i="7"/>
  <c r="P104" i="7" s="1"/>
  <c r="O103" i="7"/>
  <c r="N103" i="7"/>
  <c r="M103" i="7"/>
  <c r="L103" i="7"/>
  <c r="K103" i="7"/>
  <c r="J103" i="7"/>
  <c r="I103" i="7"/>
  <c r="H103" i="7"/>
  <c r="G103" i="7"/>
  <c r="F103" i="7"/>
  <c r="E103" i="7"/>
  <c r="D103" i="7"/>
  <c r="P103" i="7" s="1"/>
  <c r="O102" i="7"/>
  <c r="N102" i="7"/>
  <c r="M102" i="7"/>
  <c r="L102" i="7"/>
  <c r="K102" i="7"/>
  <c r="J102" i="7"/>
  <c r="I102" i="7"/>
  <c r="H102" i="7"/>
  <c r="G102" i="7"/>
  <c r="F102" i="7"/>
  <c r="E102" i="7"/>
  <c r="D102" i="7"/>
  <c r="P102" i="7" s="1"/>
  <c r="O101" i="7"/>
  <c r="N101" i="7"/>
  <c r="M101" i="7"/>
  <c r="L101" i="7"/>
  <c r="K101" i="7"/>
  <c r="J101" i="7"/>
  <c r="I101" i="7"/>
  <c r="H101" i="7"/>
  <c r="G101" i="7"/>
  <c r="F101" i="7"/>
  <c r="E101" i="7"/>
  <c r="D101" i="7"/>
  <c r="P101" i="7" s="1"/>
  <c r="O100" i="7"/>
  <c r="N100" i="7"/>
  <c r="M100" i="7"/>
  <c r="L100" i="7"/>
  <c r="K100" i="7"/>
  <c r="J100" i="7"/>
  <c r="I100" i="7"/>
  <c r="H100" i="7"/>
  <c r="G100" i="7"/>
  <c r="F100" i="7"/>
  <c r="E100" i="7"/>
  <c r="D100" i="7"/>
  <c r="P100" i="7" s="1"/>
  <c r="O99" i="7"/>
  <c r="N99" i="7"/>
  <c r="M99" i="7"/>
  <c r="L99" i="7"/>
  <c r="K99" i="7"/>
  <c r="J99" i="7"/>
  <c r="I99" i="7"/>
  <c r="H99" i="7"/>
  <c r="G99" i="7"/>
  <c r="F99" i="7"/>
  <c r="E99" i="7"/>
  <c r="D99" i="7"/>
  <c r="P99" i="7" s="1"/>
  <c r="O98" i="7"/>
  <c r="O113" i="7" s="1"/>
  <c r="O112" i="7" s="1"/>
  <c r="N98" i="7"/>
  <c r="N113" i="7" s="1"/>
  <c r="N112" i="7" s="1"/>
  <c r="M98" i="7"/>
  <c r="M113" i="7" s="1"/>
  <c r="M112" i="7" s="1"/>
  <c r="L98" i="7"/>
  <c r="L113" i="7" s="1"/>
  <c r="L112" i="7" s="1"/>
  <c r="K98" i="7"/>
  <c r="K113" i="7" s="1"/>
  <c r="K112" i="7" s="1"/>
  <c r="J98" i="7"/>
  <c r="J113" i="7" s="1"/>
  <c r="J112" i="7" s="1"/>
  <c r="I98" i="7"/>
  <c r="I113" i="7" s="1"/>
  <c r="I112" i="7" s="1"/>
  <c r="H98" i="7"/>
  <c r="H113" i="7" s="1"/>
  <c r="H112" i="7" s="1"/>
  <c r="G98" i="7"/>
  <c r="G113" i="7" s="1"/>
  <c r="G112" i="7" s="1"/>
  <c r="F98" i="7"/>
  <c r="F113" i="7" s="1"/>
  <c r="F112" i="7" s="1"/>
  <c r="E98" i="7"/>
  <c r="E113" i="7" s="1"/>
  <c r="E112" i="7" s="1"/>
  <c r="D98" i="7"/>
  <c r="P98" i="7" s="1"/>
  <c r="O97" i="7"/>
  <c r="N97" i="7"/>
  <c r="M97" i="7"/>
  <c r="L97" i="7"/>
  <c r="K97" i="7"/>
  <c r="J97" i="7"/>
  <c r="I97" i="7"/>
  <c r="H97" i="7"/>
  <c r="G97" i="7"/>
  <c r="F97" i="7"/>
  <c r="E97" i="7"/>
  <c r="D97" i="7"/>
  <c r="P97" i="7" s="1"/>
  <c r="O96" i="7"/>
  <c r="N96" i="7"/>
  <c r="M96" i="7"/>
  <c r="L96" i="7"/>
  <c r="K96" i="7"/>
  <c r="J96" i="7"/>
  <c r="I96" i="7"/>
  <c r="H96" i="7"/>
  <c r="G96" i="7"/>
  <c r="F96" i="7"/>
  <c r="E96" i="7"/>
  <c r="D96" i="7"/>
  <c r="P96" i="7" s="1"/>
  <c r="O95" i="7"/>
  <c r="N95" i="7"/>
  <c r="M95" i="7"/>
  <c r="L95" i="7"/>
  <c r="K95" i="7"/>
  <c r="J95" i="7"/>
  <c r="I95" i="7"/>
  <c r="H95" i="7"/>
  <c r="G95" i="7"/>
  <c r="F95" i="7"/>
  <c r="E95" i="7"/>
  <c r="D95" i="7"/>
  <c r="P95" i="7" s="1"/>
  <c r="O94" i="7"/>
  <c r="N94" i="7"/>
  <c r="M94" i="7"/>
  <c r="L94" i="7"/>
  <c r="K94" i="7"/>
  <c r="J94" i="7"/>
  <c r="I94" i="7"/>
  <c r="H94" i="7"/>
  <c r="G94" i="7"/>
  <c r="F94" i="7"/>
  <c r="E94" i="7"/>
  <c r="D94" i="7"/>
  <c r="P94" i="7" s="1"/>
  <c r="O93" i="7"/>
  <c r="N93" i="7"/>
  <c r="M93" i="7"/>
  <c r="L93" i="7"/>
  <c r="K93" i="7"/>
  <c r="J93" i="7"/>
  <c r="I93" i="7"/>
  <c r="H93" i="7"/>
  <c r="G93" i="7"/>
  <c r="F93" i="7"/>
  <c r="E93" i="7"/>
  <c r="D93" i="7"/>
  <c r="P93" i="7" s="1"/>
  <c r="O92" i="7"/>
  <c r="N92" i="7"/>
  <c r="M92" i="7"/>
  <c r="L92" i="7"/>
  <c r="K92" i="7"/>
  <c r="J92" i="7"/>
  <c r="I92" i="7"/>
  <c r="H92" i="7"/>
  <c r="G92" i="7"/>
  <c r="F92" i="7"/>
  <c r="E92" i="7"/>
  <c r="D92" i="7"/>
  <c r="P92" i="7" s="1"/>
  <c r="O91" i="7"/>
  <c r="N91" i="7"/>
  <c r="M91" i="7"/>
  <c r="L91" i="7"/>
  <c r="K91" i="7"/>
  <c r="J91" i="7"/>
  <c r="I91" i="7"/>
  <c r="H91" i="7"/>
  <c r="G91" i="7"/>
  <c r="F91" i="7"/>
  <c r="E91" i="7"/>
  <c r="D91" i="7"/>
  <c r="P91" i="7" s="1"/>
  <c r="O90" i="7"/>
  <c r="N90" i="7"/>
  <c r="M90" i="7"/>
  <c r="L90" i="7"/>
  <c r="K90" i="7"/>
  <c r="J90" i="7"/>
  <c r="I90" i="7"/>
  <c r="H90" i="7"/>
  <c r="G90" i="7"/>
  <c r="F90" i="7"/>
  <c r="E90" i="7"/>
  <c r="D90" i="7"/>
  <c r="P90" i="7" s="1"/>
  <c r="O89" i="7"/>
  <c r="N89" i="7"/>
  <c r="M89" i="7"/>
  <c r="L89" i="7"/>
  <c r="K89" i="7"/>
  <c r="J89" i="7"/>
  <c r="I89" i="7"/>
  <c r="H89" i="7"/>
  <c r="G89" i="7"/>
  <c r="F89" i="7"/>
  <c r="E89" i="7"/>
  <c r="D89" i="7"/>
  <c r="P89" i="7" s="1"/>
  <c r="O88" i="7"/>
  <c r="N88" i="7"/>
  <c r="M88" i="7"/>
  <c r="L88" i="7"/>
  <c r="K88" i="7"/>
  <c r="J88" i="7"/>
  <c r="I88" i="7"/>
  <c r="H88" i="7"/>
  <c r="G88" i="7"/>
  <c r="F88" i="7"/>
  <c r="E88" i="7"/>
  <c r="D88" i="7"/>
  <c r="P88" i="7" s="1"/>
  <c r="O87" i="7"/>
  <c r="N87" i="7"/>
  <c r="M87" i="7"/>
  <c r="L87" i="7"/>
  <c r="K87" i="7"/>
  <c r="J87" i="7"/>
  <c r="I87" i="7"/>
  <c r="H87" i="7"/>
  <c r="G87" i="7"/>
  <c r="F87" i="7"/>
  <c r="E87" i="7"/>
  <c r="D87" i="7"/>
  <c r="P87" i="7" s="1"/>
  <c r="O86" i="7"/>
  <c r="N86" i="7"/>
  <c r="M86" i="7"/>
  <c r="L86" i="7"/>
  <c r="K86" i="7"/>
  <c r="J86" i="7"/>
  <c r="I86" i="7"/>
  <c r="H86" i="7"/>
  <c r="G86" i="7"/>
  <c r="F86" i="7"/>
  <c r="E86" i="7"/>
  <c r="D86" i="7"/>
  <c r="P86" i="7" s="1"/>
  <c r="O85" i="7"/>
  <c r="N85" i="7"/>
  <c r="M85" i="7"/>
  <c r="L85" i="7"/>
  <c r="K85" i="7"/>
  <c r="J85" i="7"/>
  <c r="I85" i="7"/>
  <c r="H85" i="7"/>
  <c r="G85" i="7"/>
  <c r="F85" i="7"/>
  <c r="E85" i="7"/>
  <c r="D85" i="7"/>
  <c r="P85" i="7" s="1"/>
  <c r="O84" i="7"/>
  <c r="N84" i="7"/>
  <c r="M84" i="7"/>
  <c r="L84" i="7"/>
  <c r="K84" i="7"/>
  <c r="J84" i="7"/>
  <c r="I84" i="7"/>
  <c r="H84" i="7"/>
  <c r="G84" i="7"/>
  <c r="F84" i="7"/>
  <c r="E84" i="7"/>
  <c r="D84" i="7"/>
  <c r="P84" i="7" s="1"/>
  <c r="O83" i="7"/>
  <c r="N83" i="7"/>
  <c r="M83" i="7"/>
  <c r="L83" i="7"/>
  <c r="K83" i="7"/>
  <c r="J83" i="7"/>
  <c r="I83" i="7"/>
  <c r="H83" i="7"/>
  <c r="G83" i="7"/>
  <c r="F83" i="7"/>
  <c r="E83" i="7"/>
  <c r="D83" i="7"/>
  <c r="P83" i="7" s="1"/>
  <c r="O82" i="7"/>
  <c r="N82" i="7"/>
  <c r="M82" i="7"/>
  <c r="L82" i="7"/>
  <c r="K82" i="7"/>
  <c r="J82" i="7"/>
  <c r="I82" i="7"/>
  <c r="H82" i="7"/>
  <c r="G82" i="7"/>
  <c r="F82" i="7"/>
  <c r="E82" i="7"/>
  <c r="D82" i="7"/>
  <c r="P82" i="7" s="1"/>
  <c r="O81" i="7"/>
  <c r="N81" i="7"/>
  <c r="M81" i="7"/>
  <c r="L81" i="7"/>
  <c r="K81" i="7"/>
  <c r="J81" i="7"/>
  <c r="I81" i="7"/>
  <c r="H81" i="7"/>
  <c r="G81" i="7"/>
  <c r="F81" i="7"/>
  <c r="E81" i="7"/>
  <c r="D81" i="7"/>
  <c r="P81" i="7" s="1"/>
  <c r="O80" i="7"/>
  <c r="N80" i="7"/>
  <c r="M80" i="7"/>
  <c r="L80" i="7"/>
  <c r="K80" i="7"/>
  <c r="J80" i="7"/>
  <c r="I80" i="7"/>
  <c r="H80" i="7"/>
  <c r="G80" i="7"/>
  <c r="F80" i="7"/>
  <c r="E80" i="7"/>
  <c r="D80" i="7"/>
  <c r="P80" i="7" s="1"/>
  <c r="O79" i="7"/>
  <c r="N79" i="7"/>
  <c r="M79" i="7"/>
  <c r="L79" i="7"/>
  <c r="K79" i="7"/>
  <c r="J79" i="7"/>
  <c r="I79" i="7"/>
  <c r="H79" i="7"/>
  <c r="G79" i="7"/>
  <c r="F79" i="7"/>
  <c r="E79" i="7"/>
  <c r="D79" i="7"/>
  <c r="P79" i="7" s="1"/>
  <c r="O78" i="7"/>
  <c r="N78" i="7"/>
  <c r="M78" i="7"/>
  <c r="L78" i="7"/>
  <c r="K78" i="7"/>
  <c r="J78" i="7"/>
  <c r="I78" i="7"/>
  <c r="H78" i="7"/>
  <c r="G78" i="7"/>
  <c r="F78" i="7"/>
  <c r="E78" i="7"/>
  <c r="D78" i="7"/>
  <c r="P78" i="7" s="1"/>
  <c r="O77" i="7"/>
  <c r="N77" i="7"/>
  <c r="M77" i="7"/>
  <c r="L77" i="7"/>
  <c r="K77" i="7"/>
  <c r="J77" i="7"/>
  <c r="I77" i="7"/>
  <c r="H77" i="7"/>
  <c r="G77" i="7"/>
  <c r="F77" i="7"/>
  <c r="E77" i="7"/>
  <c r="D77" i="7"/>
  <c r="P77" i="7" s="1"/>
  <c r="O76" i="7"/>
  <c r="N76" i="7"/>
  <c r="M76" i="7"/>
  <c r="L76" i="7"/>
  <c r="K76" i="7"/>
  <c r="J76" i="7"/>
  <c r="I76" i="7"/>
  <c r="H76" i="7"/>
  <c r="G76" i="7"/>
  <c r="F76" i="7"/>
  <c r="E76" i="7"/>
  <c r="D76" i="7"/>
  <c r="P76" i="7" s="1"/>
  <c r="O75" i="7"/>
  <c r="N75" i="7"/>
  <c r="M75" i="7"/>
  <c r="L75" i="7"/>
  <c r="K75" i="7"/>
  <c r="J75" i="7"/>
  <c r="I75" i="7"/>
  <c r="H75" i="7"/>
  <c r="G75" i="7"/>
  <c r="F75" i="7"/>
  <c r="E75" i="7"/>
  <c r="D75" i="7"/>
  <c r="P75" i="7" s="1"/>
  <c r="O74" i="7"/>
  <c r="N74" i="7"/>
  <c r="M74" i="7"/>
  <c r="L74" i="7"/>
  <c r="K74" i="7"/>
  <c r="J74" i="7"/>
  <c r="I74" i="7"/>
  <c r="H74" i="7"/>
  <c r="G74" i="7"/>
  <c r="F74" i="7"/>
  <c r="E74" i="7"/>
  <c r="D74" i="7"/>
  <c r="P74" i="7" s="1"/>
  <c r="O73" i="7"/>
  <c r="N73" i="7"/>
  <c r="M73" i="7"/>
  <c r="L73" i="7"/>
  <c r="K73" i="7"/>
  <c r="J73" i="7"/>
  <c r="I73" i="7"/>
  <c r="H73" i="7"/>
  <c r="G73" i="7"/>
  <c r="F73" i="7"/>
  <c r="E73" i="7"/>
  <c r="D73" i="7"/>
  <c r="P73" i="7" s="1"/>
  <c r="O72" i="7"/>
  <c r="N72" i="7"/>
  <c r="M72" i="7"/>
  <c r="L72" i="7"/>
  <c r="K72" i="7"/>
  <c r="J72" i="7"/>
  <c r="I72" i="7"/>
  <c r="H72" i="7"/>
  <c r="G72" i="7"/>
  <c r="F72" i="7"/>
  <c r="E72" i="7"/>
  <c r="D72" i="7"/>
  <c r="P72" i="7" s="1"/>
  <c r="O71" i="7"/>
  <c r="N71" i="7"/>
  <c r="M71" i="7"/>
  <c r="L71" i="7"/>
  <c r="K71" i="7"/>
  <c r="J71" i="7"/>
  <c r="I71" i="7"/>
  <c r="H71" i="7"/>
  <c r="G71" i="7"/>
  <c r="F71" i="7"/>
  <c r="E71" i="7"/>
  <c r="D71" i="7"/>
  <c r="P71" i="7" s="1"/>
  <c r="O70" i="7"/>
  <c r="N70" i="7"/>
  <c r="M70" i="7"/>
  <c r="L70" i="7"/>
  <c r="K70" i="7"/>
  <c r="J70" i="7"/>
  <c r="I70" i="7"/>
  <c r="H70" i="7"/>
  <c r="G70" i="7"/>
  <c r="F70" i="7"/>
  <c r="E70" i="7"/>
  <c r="D70" i="7"/>
  <c r="P70" i="7" s="1"/>
  <c r="O69" i="7"/>
  <c r="N69" i="7"/>
  <c r="M69" i="7"/>
  <c r="L69" i="7"/>
  <c r="K69" i="7"/>
  <c r="J69" i="7"/>
  <c r="I69" i="7"/>
  <c r="H69" i="7"/>
  <c r="G69" i="7"/>
  <c r="F69" i="7"/>
  <c r="E69" i="7"/>
  <c r="D69" i="7"/>
  <c r="P69" i="7" s="1"/>
  <c r="O68" i="7"/>
  <c r="N68" i="7"/>
  <c r="M68" i="7"/>
  <c r="L68" i="7"/>
  <c r="K68" i="7"/>
  <c r="J68" i="7"/>
  <c r="I68" i="7"/>
  <c r="H68" i="7"/>
  <c r="G68" i="7"/>
  <c r="F68" i="7"/>
  <c r="E68" i="7"/>
  <c r="D68" i="7"/>
  <c r="P68" i="7" s="1"/>
  <c r="O67" i="7"/>
  <c r="N67" i="7"/>
  <c r="M67" i="7"/>
  <c r="L67" i="7"/>
  <c r="K67" i="7"/>
  <c r="J67" i="7"/>
  <c r="I67" i="7"/>
  <c r="H67" i="7"/>
  <c r="G67" i="7"/>
  <c r="F67" i="7"/>
  <c r="E67" i="7"/>
  <c r="D67" i="7"/>
  <c r="P67" i="7" s="1"/>
  <c r="O66" i="7"/>
  <c r="N66" i="7"/>
  <c r="M66" i="7"/>
  <c r="L66" i="7"/>
  <c r="K66" i="7"/>
  <c r="J66" i="7"/>
  <c r="I66" i="7"/>
  <c r="H66" i="7"/>
  <c r="G66" i="7"/>
  <c r="F66" i="7"/>
  <c r="E66" i="7"/>
  <c r="D66" i="7"/>
  <c r="P66" i="7" s="1"/>
  <c r="O65" i="7"/>
  <c r="N65" i="7"/>
  <c r="M65" i="7"/>
  <c r="L65" i="7"/>
  <c r="K65" i="7"/>
  <c r="J65" i="7"/>
  <c r="I65" i="7"/>
  <c r="H65" i="7"/>
  <c r="G65" i="7"/>
  <c r="F65" i="7"/>
  <c r="E65" i="7"/>
  <c r="D65" i="7"/>
  <c r="P65" i="7" s="1"/>
  <c r="O64" i="7"/>
  <c r="N64" i="7"/>
  <c r="M64" i="7"/>
  <c r="L64" i="7"/>
  <c r="K64" i="7"/>
  <c r="J64" i="7"/>
  <c r="I64" i="7"/>
  <c r="H64" i="7"/>
  <c r="G64" i="7"/>
  <c r="F64" i="7"/>
  <c r="E64" i="7"/>
  <c r="D64" i="7"/>
  <c r="P64" i="7" s="1"/>
  <c r="O63" i="7"/>
  <c r="N63" i="7"/>
  <c r="M63" i="7"/>
  <c r="L63" i="7"/>
  <c r="K63" i="7"/>
  <c r="J63" i="7"/>
  <c r="I63" i="7"/>
  <c r="H63" i="7"/>
  <c r="G63" i="7"/>
  <c r="F63" i="7"/>
  <c r="E63" i="7"/>
  <c r="D63" i="7"/>
  <c r="P63" i="7" s="1"/>
  <c r="O62" i="7"/>
  <c r="N62" i="7"/>
  <c r="M62" i="7"/>
  <c r="L62" i="7"/>
  <c r="K62" i="7"/>
  <c r="J62" i="7"/>
  <c r="I62" i="7"/>
  <c r="H62" i="7"/>
  <c r="G62" i="7"/>
  <c r="F62" i="7"/>
  <c r="E62" i="7"/>
  <c r="D62" i="7"/>
  <c r="P62" i="7" s="1"/>
  <c r="O61" i="7"/>
  <c r="N61" i="7"/>
  <c r="M61" i="7"/>
  <c r="L61" i="7"/>
  <c r="K61" i="7"/>
  <c r="J61" i="7"/>
  <c r="I61" i="7"/>
  <c r="H61" i="7"/>
  <c r="G61" i="7"/>
  <c r="F61" i="7"/>
  <c r="E61" i="7"/>
  <c r="D61" i="7"/>
  <c r="P61" i="7" s="1"/>
  <c r="O60" i="7"/>
  <c r="N60" i="7"/>
  <c r="M60" i="7"/>
  <c r="L60" i="7"/>
  <c r="K60" i="7"/>
  <c r="J60" i="7"/>
  <c r="I60" i="7"/>
  <c r="H60" i="7"/>
  <c r="G60" i="7"/>
  <c r="F60" i="7"/>
  <c r="E60" i="7"/>
  <c r="D60" i="7"/>
  <c r="P60" i="7" s="1"/>
  <c r="O59" i="7"/>
  <c r="N59" i="7"/>
  <c r="M59" i="7"/>
  <c r="L59" i="7"/>
  <c r="K59" i="7"/>
  <c r="J59" i="7"/>
  <c r="I59" i="7"/>
  <c r="H59" i="7"/>
  <c r="G59" i="7"/>
  <c r="F59" i="7"/>
  <c r="E59" i="7"/>
  <c r="D59" i="7"/>
  <c r="P59" i="7" s="1"/>
  <c r="O58" i="7"/>
  <c r="N58" i="7"/>
  <c r="M58" i="7"/>
  <c r="L58" i="7"/>
  <c r="K58" i="7"/>
  <c r="J58" i="7"/>
  <c r="I58" i="7"/>
  <c r="H58" i="7"/>
  <c r="G58" i="7"/>
  <c r="F58" i="7"/>
  <c r="E58" i="7"/>
  <c r="D58" i="7"/>
  <c r="P58" i="7" s="1"/>
  <c r="O57" i="7"/>
  <c r="O111" i="7" s="1"/>
  <c r="N57" i="7"/>
  <c r="N111" i="7" s="1"/>
  <c r="M57" i="7"/>
  <c r="M111" i="7" s="1"/>
  <c r="L57" i="7"/>
  <c r="L111" i="7" s="1"/>
  <c r="K57" i="7"/>
  <c r="K111" i="7" s="1"/>
  <c r="J57" i="7"/>
  <c r="J111" i="7" s="1"/>
  <c r="I57" i="7"/>
  <c r="I111" i="7" s="1"/>
  <c r="H57" i="7"/>
  <c r="H111" i="7" s="1"/>
  <c r="G57" i="7"/>
  <c r="G111" i="7" s="1"/>
  <c r="F57" i="7"/>
  <c r="F111" i="7" s="1"/>
  <c r="E57" i="7"/>
  <c r="E111" i="7" s="1"/>
  <c r="D57" i="7"/>
  <c r="P57" i="7" s="1"/>
  <c r="R57" i="7" s="1"/>
  <c r="O55" i="7"/>
  <c r="N55" i="7"/>
  <c r="M55" i="7"/>
  <c r="L55" i="7"/>
  <c r="K55" i="7"/>
  <c r="J55" i="7"/>
  <c r="I55" i="7"/>
  <c r="H55" i="7"/>
  <c r="G55" i="7"/>
  <c r="F55" i="7"/>
  <c r="E55" i="7"/>
  <c r="D55" i="7"/>
  <c r="P55" i="7" s="1"/>
  <c r="O54" i="7"/>
  <c r="N54" i="7"/>
  <c r="M54" i="7"/>
  <c r="L54" i="7"/>
  <c r="K54" i="7"/>
  <c r="J54" i="7"/>
  <c r="I54" i="7"/>
  <c r="H54" i="7"/>
  <c r="G54" i="7"/>
  <c r="F54" i="7"/>
  <c r="E54" i="7"/>
  <c r="D54" i="7"/>
  <c r="P54" i="7" s="1"/>
  <c r="O53" i="7"/>
  <c r="N53" i="7"/>
  <c r="M53" i="7"/>
  <c r="L53" i="7"/>
  <c r="K53" i="7"/>
  <c r="J53" i="7"/>
  <c r="I53" i="7"/>
  <c r="H53" i="7"/>
  <c r="G53" i="7"/>
  <c r="F53" i="7"/>
  <c r="E53" i="7"/>
  <c r="D53" i="7"/>
  <c r="P53" i="7" s="1"/>
  <c r="O52" i="7"/>
  <c r="N52" i="7"/>
  <c r="M52" i="7"/>
  <c r="L52" i="7"/>
  <c r="K52" i="7"/>
  <c r="J52" i="7"/>
  <c r="I52" i="7"/>
  <c r="H52" i="7"/>
  <c r="G52" i="7"/>
  <c r="F52" i="7"/>
  <c r="E52" i="7"/>
  <c r="D52" i="7"/>
  <c r="P52" i="7" s="1"/>
  <c r="O51" i="7"/>
  <c r="N51" i="7"/>
  <c r="M51" i="7"/>
  <c r="L51" i="7"/>
  <c r="K51" i="7"/>
  <c r="J51" i="7"/>
  <c r="I51" i="7"/>
  <c r="H51" i="7"/>
  <c r="G51" i="7"/>
  <c r="F51" i="7"/>
  <c r="E51" i="7"/>
  <c r="D51" i="7"/>
  <c r="P51" i="7" s="1"/>
  <c r="O50" i="7"/>
  <c r="N50" i="7"/>
  <c r="M50" i="7"/>
  <c r="L50" i="7"/>
  <c r="K50" i="7"/>
  <c r="J50" i="7"/>
  <c r="I50" i="7"/>
  <c r="H50" i="7"/>
  <c r="G50" i="7"/>
  <c r="F50" i="7"/>
  <c r="E50" i="7"/>
  <c r="D50" i="7"/>
  <c r="P50" i="7" s="1"/>
  <c r="O49" i="7"/>
  <c r="N49" i="7"/>
  <c r="M49" i="7"/>
  <c r="L49" i="7"/>
  <c r="K49" i="7"/>
  <c r="J49" i="7"/>
  <c r="I49" i="7"/>
  <c r="H49" i="7"/>
  <c r="G49" i="7"/>
  <c r="F49" i="7"/>
  <c r="E49" i="7"/>
  <c r="D49" i="7"/>
  <c r="P49" i="7" s="1"/>
  <c r="O48" i="7"/>
  <c r="N48" i="7"/>
  <c r="M48" i="7"/>
  <c r="L48" i="7"/>
  <c r="K48" i="7"/>
  <c r="J48" i="7"/>
  <c r="I48" i="7"/>
  <c r="H48" i="7"/>
  <c r="G48" i="7"/>
  <c r="F48" i="7"/>
  <c r="E48" i="7"/>
  <c r="D48" i="7"/>
  <c r="P48" i="7" s="1"/>
  <c r="O47" i="7"/>
  <c r="N47" i="7"/>
  <c r="M47" i="7"/>
  <c r="L47" i="7"/>
  <c r="K47" i="7"/>
  <c r="J47" i="7"/>
  <c r="I47" i="7"/>
  <c r="H47" i="7"/>
  <c r="G47" i="7"/>
  <c r="F47" i="7"/>
  <c r="E47" i="7"/>
  <c r="D47" i="7"/>
  <c r="P47" i="7" s="1"/>
  <c r="O46" i="7"/>
  <c r="N46" i="7"/>
  <c r="M46" i="7"/>
  <c r="L46" i="7"/>
  <c r="K46" i="7"/>
  <c r="J46" i="7"/>
  <c r="I46" i="7"/>
  <c r="H46" i="7"/>
  <c r="G46" i="7"/>
  <c r="F46" i="7"/>
  <c r="E46" i="7"/>
  <c r="D46" i="7"/>
  <c r="P46" i="7" s="1"/>
  <c r="O45" i="7"/>
  <c r="N45" i="7"/>
  <c r="M45" i="7"/>
  <c r="L45" i="7"/>
  <c r="K45" i="7"/>
  <c r="J45" i="7"/>
  <c r="I45" i="7"/>
  <c r="H45" i="7"/>
  <c r="G45" i="7"/>
  <c r="F45" i="7"/>
  <c r="E45" i="7"/>
  <c r="D45" i="7"/>
  <c r="P45" i="7" s="1"/>
  <c r="O44" i="7"/>
  <c r="N44" i="7"/>
  <c r="M44" i="7"/>
  <c r="L44" i="7"/>
  <c r="K44" i="7"/>
  <c r="J44" i="7"/>
  <c r="I44" i="7"/>
  <c r="H44" i="7"/>
  <c r="G44" i="7"/>
  <c r="F44" i="7"/>
  <c r="E44" i="7"/>
  <c r="D44" i="7"/>
  <c r="P44" i="7" s="1"/>
  <c r="O43" i="7"/>
  <c r="N43" i="7"/>
  <c r="M43" i="7"/>
  <c r="L43" i="7"/>
  <c r="K43" i="7"/>
  <c r="J43" i="7"/>
  <c r="I43" i="7"/>
  <c r="H43" i="7"/>
  <c r="G43" i="7"/>
  <c r="F43" i="7"/>
  <c r="E43" i="7"/>
  <c r="D43" i="7"/>
  <c r="P43" i="7" s="1"/>
  <c r="O42" i="7"/>
  <c r="N42" i="7"/>
  <c r="M42" i="7"/>
  <c r="L42" i="7"/>
  <c r="K42" i="7"/>
  <c r="J42" i="7"/>
  <c r="I42" i="7"/>
  <c r="H42" i="7"/>
  <c r="G42" i="7"/>
  <c r="F42" i="7"/>
  <c r="E42" i="7"/>
  <c r="D42" i="7"/>
  <c r="P42" i="7" s="1"/>
  <c r="O41" i="7"/>
  <c r="N41" i="7"/>
  <c r="M41" i="7"/>
  <c r="L41" i="7"/>
  <c r="K41" i="7"/>
  <c r="J41" i="7"/>
  <c r="I41" i="7"/>
  <c r="H41" i="7"/>
  <c r="G41" i="7"/>
  <c r="F41" i="7"/>
  <c r="E41" i="7"/>
  <c r="D41" i="7"/>
  <c r="P41" i="7" s="1"/>
  <c r="O40" i="7"/>
  <c r="N40" i="7"/>
  <c r="M40" i="7"/>
  <c r="L40" i="7"/>
  <c r="K40" i="7"/>
  <c r="J40" i="7"/>
  <c r="I40" i="7"/>
  <c r="H40" i="7"/>
  <c r="G40" i="7"/>
  <c r="F40" i="7"/>
  <c r="E40" i="7"/>
  <c r="D40" i="7"/>
  <c r="P40" i="7" s="1"/>
  <c r="O39" i="7"/>
  <c r="N39" i="7"/>
  <c r="M39" i="7"/>
  <c r="L39" i="7"/>
  <c r="K39" i="7"/>
  <c r="J39" i="7"/>
  <c r="I39" i="7"/>
  <c r="H39" i="7"/>
  <c r="G39" i="7"/>
  <c r="F39" i="7"/>
  <c r="E39" i="7"/>
  <c r="D39" i="7"/>
  <c r="P39" i="7" s="1"/>
  <c r="O38" i="7"/>
  <c r="N38" i="7"/>
  <c r="M38" i="7"/>
  <c r="L38" i="7"/>
  <c r="K38" i="7"/>
  <c r="J38" i="7"/>
  <c r="I38" i="7"/>
  <c r="H38" i="7"/>
  <c r="G38" i="7"/>
  <c r="F38" i="7"/>
  <c r="E38" i="7"/>
  <c r="D38" i="7"/>
  <c r="P38" i="7" s="1"/>
  <c r="O37" i="7"/>
  <c r="N37" i="7"/>
  <c r="M37" i="7"/>
  <c r="L37" i="7"/>
  <c r="K37" i="7"/>
  <c r="J37" i="7"/>
  <c r="I37" i="7"/>
  <c r="H37" i="7"/>
  <c r="G37" i="7"/>
  <c r="F37" i="7"/>
  <c r="E37" i="7"/>
  <c r="D37" i="7"/>
  <c r="P37" i="7" s="1"/>
  <c r="O36" i="7"/>
  <c r="N36" i="7"/>
  <c r="M36" i="7"/>
  <c r="L36" i="7"/>
  <c r="K36" i="7"/>
  <c r="J36" i="7"/>
  <c r="I36" i="7"/>
  <c r="H36" i="7"/>
  <c r="G36" i="7"/>
  <c r="F36" i="7"/>
  <c r="E36" i="7"/>
  <c r="D36" i="7"/>
  <c r="P36" i="7" s="1"/>
  <c r="O35" i="7"/>
  <c r="N35" i="7"/>
  <c r="M35" i="7"/>
  <c r="L35" i="7"/>
  <c r="K35" i="7"/>
  <c r="J35" i="7"/>
  <c r="I35" i="7"/>
  <c r="H35" i="7"/>
  <c r="G35" i="7"/>
  <c r="F35" i="7"/>
  <c r="E35" i="7"/>
  <c r="D35" i="7"/>
  <c r="P35" i="7" s="1"/>
  <c r="O34" i="7"/>
  <c r="N34" i="7"/>
  <c r="M34" i="7"/>
  <c r="L34" i="7"/>
  <c r="K34" i="7"/>
  <c r="J34" i="7"/>
  <c r="I34" i="7"/>
  <c r="H34" i="7"/>
  <c r="G34" i="7"/>
  <c r="F34" i="7"/>
  <c r="E34" i="7"/>
  <c r="D34" i="7"/>
  <c r="P34" i="7" s="1"/>
  <c r="O33" i="7"/>
  <c r="N33" i="7"/>
  <c r="M33" i="7"/>
  <c r="L33" i="7"/>
  <c r="K33" i="7"/>
  <c r="J33" i="7"/>
  <c r="I33" i="7"/>
  <c r="H33" i="7"/>
  <c r="G33" i="7"/>
  <c r="F33" i="7"/>
  <c r="E33" i="7"/>
  <c r="D33" i="7"/>
  <c r="P33" i="7" s="1"/>
  <c r="O32" i="7"/>
  <c r="N32" i="7"/>
  <c r="M32" i="7"/>
  <c r="L32" i="7"/>
  <c r="K32" i="7"/>
  <c r="J32" i="7"/>
  <c r="I32" i="7"/>
  <c r="H32" i="7"/>
  <c r="G32" i="7"/>
  <c r="F32" i="7"/>
  <c r="E32" i="7"/>
  <c r="D32" i="7"/>
  <c r="P32" i="7" s="1"/>
  <c r="O31" i="7"/>
  <c r="N31" i="7"/>
  <c r="M31" i="7"/>
  <c r="L31" i="7"/>
  <c r="K31" i="7"/>
  <c r="J31" i="7"/>
  <c r="I31" i="7"/>
  <c r="H31" i="7"/>
  <c r="G31" i="7"/>
  <c r="F31" i="7"/>
  <c r="E31" i="7"/>
  <c r="D31" i="7"/>
  <c r="P31" i="7" s="1"/>
  <c r="O30" i="7"/>
  <c r="N30" i="7"/>
  <c r="M30" i="7"/>
  <c r="L30" i="7"/>
  <c r="K30" i="7"/>
  <c r="J30" i="7"/>
  <c r="I30" i="7"/>
  <c r="H30" i="7"/>
  <c r="G30" i="7"/>
  <c r="F30" i="7"/>
  <c r="E30" i="7"/>
  <c r="D30" i="7"/>
  <c r="P30" i="7" s="1"/>
  <c r="O29" i="7"/>
  <c r="N29" i="7"/>
  <c r="M29" i="7"/>
  <c r="L29" i="7"/>
  <c r="K29" i="7"/>
  <c r="J29" i="7"/>
  <c r="I29" i="7"/>
  <c r="H29" i="7"/>
  <c r="G29" i="7"/>
  <c r="F29" i="7"/>
  <c r="E29" i="7"/>
  <c r="D29" i="7"/>
  <c r="P29" i="7" s="1"/>
  <c r="O28" i="7"/>
  <c r="N28" i="7"/>
  <c r="M28" i="7"/>
  <c r="L28" i="7"/>
  <c r="K28" i="7"/>
  <c r="J28" i="7"/>
  <c r="I28" i="7"/>
  <c r="H28" i="7"/>
  <c r="G28" i="7"/>
  <c r="F28" i="7"/>
  <c r="E28" i="7"/>
  <c r="D28" i="7"/>
  <c r="P28" i="7" s="1"/>
  <c r="O27" i="7"/>
  <c r="N27" i="7"/>
  <c r="M27" i="7"/>
  <c r="L27" i="7"/>
  <c r="K27" i="7"/>
  <c r="J27" i="7"/>
  <c r="I27" i="7"/>
  <c r="H27" i="7"/>
  <c r="G27" i="7"/>
  <c r="F27" i="7"/>
  <c r="E27" i="7"/>
  <c r="D27" i="7"/>
  <c r="P27" i="7" s="1"/>
  <c r="O26" i="7"/>
  <c r="N26" i="7"/>
  <c r="M26" i="7"/>
  <c r="L26" i="7"/>
  <c r="K26" i="7"/>
  <c r="J26" i="7"/>
  <c r="I26" i="7"/>
  <c r="H26" i="7"/>
  <c r="G26" i="7"/>
  <c r="F26" i="7"/>
  <c r="E26" i="7"/>
  <c r="D26" i="7"/>
  <c r="P26" i="7" s="1"/>
  <c r="O25" i="7"/>
  <c r="N25" i="7"/>
  <c r="M25" i="7"/>
  <c r="L25" i="7"/>
  <c r="K25" i="7"/>
  <c r="J25" i="7"/>
  <c r="I25" i="7"/>
  <c r="H25" i="7"/>
  <c r="G25" i="7"/>
  <c r="F25" i="7"/>
  <c r="E25" i="7"/>
  <c r="D25" i="7"/>
  <c r="P25" i="7" s="1"/>
  <c r="O24" i="7"/>
  <c r="N24" i="7"/>
  <c r="M24" i="7"/>
  <c r="L24" i="7"/>
  <c r="K24" i="7"/>
  <c r="J24" i="7"/>
  <c r="I24" i="7"/>
  <c r="H24" i="7"/>
  <c r="G24" i="7"/>
  <c r="F24" i="7"/>
  <c r="E24" i="7"/>
  <c r="D24" i="7"/>
  <c r="P24" i="7" s="1"/>
  <c r="O23" i="7"/>
  <c r="N23" i="7"/>
  <c r="M23" i="7"/>
  <c r="L23" i="7"/>
  <c r="K23" i="7"/>
  <c r="J23" i="7"/>
  <c r="I23" i="7"/>
  <c r="H23" i="7"/>
  <c r="G23" i="7"/>
  <c r="F23" i="7"/>
  <c r="E23" i="7"/>
  <c r="D23" i="7"/>
  <c r="P23" i="7" s="1"/>
  <c r="O22" i="7"/>
  <c r="N22" i="7"/>
  <c r="M22" i="7"/>
  <c r="L22" i="7"/>
  <c r="K22" i="7"/>
  <c r="J22" i="7"/>
  <c r="I22" i="7"/>
  <c r="H22" i="7"/>
  <c r="G22" i="7"/>
  <c r="F22" i="7"/>
  <c r="E22" i="7"/>
  <c r="D22" i="7"/>
  <c r="P22" i="7" s="1"/>
  <c r="O21" i="7"/>
  <c r="N21" i="7"/>
  <c r="M21" i="7"/>
  <c r="L21" i="7"/>
  <c r="K21" i="7"/>
  <c r="J21" i="7"/>
  <c r="I21" i="7"/>
  <c r="H21" i="7"/>
  <c r="G21" i="7"/>
  <c r="F21" i="7"/>
  <c r="E21" i="7"/>
  <c r="D21" i="7"/>
  <c r="P21" i="7" s="1"/>
  <c r="O20" i="7"/>
  <c r="N20" i="7"/>
  <c r="M20" i="7"/>
  <c r="L20" i="7"/>
  <c r="K20" i="7"/>
  <c r="J20" i="7"/>
  <c r="I20" i="7"/>
  <c r="H20" i="7"/>
  <c r="G20" i="7"/>
  <c r="F20" i="7"/>
  <c r="E20" i="7"/>
  <c r="D20" i="7"/>
  <c r="P20" i="7" s="1"/>
  <c r="P127" i="5"/>
  <c r="P126" i="5"/>
  <c r="P125" i="5"/>
  <c r="P124" i="5"/>
  <c r="P123" i="5"/>
  <c r="P122" i="5"/>
  <c r="P121" i="5"/>
  <c r="P120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9" i="5" s="1"/>
  <c r="O118" i="5"/>
  <c r="N118" i="5"/>
  <c r="M118" i="5"/>
  <c r="L118" i="5"/>
  <c r="K118" i="5"/>
  <c r="J118" i="5"/>
  <c r="I118" i="5"/>
  <c r="H118" i="5"/>
  <c r="G118" i="5"/>
  <c r="F118" i="5"/>
  <c r="E118" i="5"/>
  <c r="D118" i="5"/>
  <c r="P118" i="5" s="1"/>
  <c r="O117" i="5"/>
  <c r="N117" i="5"/>
  <c r="M117" i="5"/>
  <c r="L117" i="5"/>
  <c r="K117" i="5"/>
  <c r="J117" i="5"/>
  <c r="I117" i="5"/>
  <c r="H117" i="5"/>
  <c r="G117" i="5"/>
  <c r="F117" i="5"/>
  <c r="E117" i="5"/>
  <c r="D117" i="5"/>
  <c r="P117" i="5" s="1"/>
  <c r="O116" i="5"/>
  <c r="N116" i="5"/>
  <c r="M116" i="5"/>
  <c r="L116" i="5"/>
  <c r="K116" i="5"/>
  <c r="J116" i="5"/>
  <c r="I116" i="5"/>
  <c r="H116" i="5"/>
  <c r="G116" i="5"/>
  <c r="F116" i="5"/>
  <c r="E116" i="5"/>
  <c r="D116" i="5"/>
  <c r="P116" i="5" s="1"/>
  <c r="O115" i="5"/>
  <c r="N115" i="5"/>
  <c r="M115" i="5"/>
  <c r="L115" i="5"/>
  <c r="K115" i="5"/>
  <c r="J115" i="5"/>
  <c r="I115" i="5"/>
  <c r="H115" i="5"/>
  <c r="G115" i="5"/>
  <c r="F115" i="5"/>
  <c r="E115" i="5"/>
  <c r="D115" i="5"/>
  <c r="P115" i="5" s="1"/>
  <c r="O114" i="5"/>
  <c r="N114" i="5"/>
  <c r="M114" i="5"/>
  <c r="L114" i="5"/>
  <c r="K114" i="5"/>
  <c r="J114" i="5"/>
  <c r="I114" i="5"/>
  <c r="H114" i="5"/>
  <c r="G114" i="5"/>
  <c r="F114" i="5"/>
  <c r="E114" i="5"/>
  <c r="D114" i="5"/>
  <c r="P114" i="5" s="1"/>
  <c r="O110" i="5"/>
  <c r="N110" i="5"/>
  <c r="M110" i="5"/>
  <c r="L110" i="5"/>
  <c r="K110" i="5"/>
  <c r="J110" i="5"/>
  <c r="I110" i="5"/>
  <c r="H110" i="5"/>
  <c r="G110" i="5"/>
  <c r="F110" i="5"/>
  <c r="E110" i="5"/>
  <c r="D110" i="5"/>
  <c r="P110" i="5" s="1"/>
  <c r="O109" i="5"/>
  <c r="O113" i="5" s="1"/>
  <c r="O112" i="5" s="1"/>
  <c r="N109" i="5"/>
  <c r="M109" i="5"/>
  <c r="M113" i="5" s="1"/>
  <c r="M112" i="5" s="1"/>
  <c r="L109" i="5"/>
  <c r="K109" i="5"/>
  <c r="K113" i="5" s="1"/>
  <c r="K112" i="5" s="1"/>
  <c r="J109" i="5"/>
  <c r="I109" i="5"/>
  <c r="I113" i="5" s="1"/>
  <c r="I112" i="5" s="1"/>
  <c r="H109" i="5"/>
  <c r="G109" i="5"/>
  <c r="G113" i="5" s="1"/>
  <c r="G112" i="5" s="1"/>
  <c r="F109" i="5"/>
  <c r="E109" i="5"/>
  <c r="E113" i="5" s="1"/>
  <c r="E112" i="5" s="1"/>
  <c r="D109" i="5"/>
  <c r="P109" i="5" s="1"/>
  <c r="N108" i="5"/>
  <c r="L108" i="5"/>
  <c r="J108" i="5"/>
  <c r="H108" i="5"/>
  <c r="F108" i="5"/>
  <c r="D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7" i="5" s="1"/>
  <c r="O106" i="5"/>
  <c r="N106" i="5"/>
  <c r="N105" i="5" s="1"/>
  <c r="N104" i="5" s="1"/>
  <c r="M106" i="5"/>
  <c r="L106" i="5"/>
  <c r="L105" i="5" s="1"/>
  <c r="L104" i="5" s="1"/>
  <c r="K106" i="5"/>
  <c r="J106" i="5"/>
  <c r="J105" i="5" s="1"/>
  <c r="J104" i="5" s="1"/>
  <c r="I106" i="5"/>
  <c r="H106" i="5"/>
  <c r="H105" i="5" s="1"/>
  <c r="H104" i="5" s="1"/>
  <c r="G106" i="5"/>
  <c r="F106" i="5"/>
  <c r="F105" i="5" s="1"/>
  <c r="F104" i="5" s="1"/>
  <c r="E106" i="5"/>
  <c r="D106" i="5"/>
  <c r="P106" i="5" s="1"/>
  <c r="O105" i="5"/>
  <c r="M105" i="5"/>
  <c r="K105" i="5"/>
  <c r="I105" i="5"/>
  <c r="G105" i="5"/>
  <c r="E105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3" i="5" s="1"/>
  <c r="O102" i="5"/>
  <c r="N102" i="5"/>
  <c r="M102" i="5"/>
  <c r="L102" i="5"/>
  <c r="K102" i="5"/>
  <c r="J102" i="5"/>
  <c r="I102" i="5"/>
  <c r="H102" i="5"/>
  <c r="G102" i="5"/>
  <c r="F102" i="5"/>
  <c r="E102" i="5"/>
  <c r="D102" i="5"/>
  <c r="P102" i="5" s="1"/>
  <c r="O101" i="5"/>
  <c r="N101" i="5"/>
  <c r="M101" i="5"/>
  <c r="L101" i="5"/>
  <c r="K101" i="5"/>
  <c r="J101" i="5"/>
  <c r="I101" i="5"/>
  <c r="H101" i="5"/>
  <c r="G101" i="5"/>
  <c r="F101" i="5"/>
  <c r="E101" i="5"/>
  <c r="D101" i="5"/>
  <c r="P101" i="5" s="1"/>
  <c r="O100" i="5"/>
  <c r="N100" i="5"/>
  <c r="M100" i="5"/>
  <c r="L100" i="5"/>
  <c r="K100" i="5"/>
  <c r="J100" i="5"/>
  <c r="I100" i="5"/>
  <c r="H100" i="5"/>
  <c r="G100" i="5"/>
  <c r="F100" i="5"/>
  <c r="E100" i="5"/>
  <c r="D100" i="5"/>
  <c r="P100" i="5" s="1"/>
  <c r="O99" i="5"/>
  <c r="N99" i="5"/>
  <c r="M99" i="5"/>
  <c r="L99" i="5"/>
  <c r="K99" i="5"/>
  <c r="J99" i="5"/>
  <c r="I99" i="5"/>
  <c r="H99" i="5"/>
  <c r="G99" i="5"/>
  <c r="F99" i="5"/>
  <c r="E99" i="5"/>
  <c r="D99" i="5"/>
  <c r="P99" i="5" s="1"/>
  <c r="O98" i="5"/>
  <c r="N98" i="5"/>
  <c r="N113" i="5" s="1"/>
  <c r="N112" i="5" s="1"/>
  <c r="M98" i="5"/>
  <c r="L98" i="5"/>
  <c r="L113" i="5" s="1"/>
  <c r="L112" i="5" s="1"/>
  <c r="K98" i="5"/>
  <c r="J98" i="5"/>
  <c r="J113" i="5" s="1"/>
  <c r="J112" i="5" s="1"/>
  <c r="I98" i="5"/>
  <c r="H98" i="5"/>
  <c r="H113" i="5" s="1"/>
  <c r="H112" i="5" s="1"/>
  <c r="G98" i="5"/>
  <c r="F98" i="5"/>
  <c r="F113" i="5" s="1"/>
  <c r="F112" i="5" s="1"/>
  <c r="E98" i="5"/>
  <c r="D98" i="5"/>
  <c r="P98" i="5" s="1"/>
  <c r="O97" i="5"/>
  <c r="N97" i="5"/>
  <c r="M97" i="5"/>
  <c r="L97" i="5"/>
  <c r="K97" i="5"/>
  <c r="J97" i="5"/>
  <c r="I97" i="5"/>
  <c r="H97" i="5"/>
  <c r="G97" i="5"/>
  <c r="F97" i="5"/>
  <c r="E97" i="5"/>
  <c r="D97" i="5"/>
  <c r="P97" i="5" s="1"/>
  <c r="O96" i="5"/>
  <c r="N96" i="5"/>
  <c r="M96" i="5"/>
  <c r="L96" i="5"/>
  <c r="K96" i="5"/>
  <c r="J96" i="5"/>
  <c r="I96" i="5"/>
  <c r="H96" i="5"/>
  <c r="G96" i="5"/>
  <c r="F96" i="5"/>
  <c r="E96" i="5"/>
  <c r="D96" i="5"/>
  <c r="P96" i="5" s="1"/>
  <c r="O95" i="5"/>
  <c r="N95" i="5"/>
  <c r="M95" i="5"/>
  <c r="L95" i="5"/>
  <c r="K95" i="5"/>
  <c r="J95" i="5"/>
  <c r="I95" i="5"/>
  <c r="H95" i="5"/>
  <c r="G95" i="5"/>
  <c r="F95" i="5"/>
  <c r="E95" i="5"/>
  <c r="D95" i="5"/>
  <c r="P95" i="5" s="1"/>
  <c r="O94" i="5"/>
  <c r="N94" i="5"/>
  <c r="N93" i="5" s="1"/>
  <c r="M94" i="5"/>
  <c r="L94" i="5"/>
  <c r="L93" i="5" s="1"/>
  <c r="K94" i="5"/>
  <c r="J94" i="5"/>
  <c r="J93" i="5" s="1"/>
  <c r="I94" i="5"/>
  <c r="H94" i="5"/>
  <c r="H93" i="5" s="1"/>
  <c r="G94" i="5"/>
  <c r="F94" i="5"/>
  <c r="F93" i="5" s="1"/>
  <c r="E94" i="5"/>
  <c r="D94" i="5"/>
  <c r="P94" i="5" s="1"/>
  <c r="O93" i="5"/>
  <c r="M93" i="5"/>
  <c r="K93" i="5"/>
  <c r="I93" i="5"/>
  <c r="G93" i="5"/>
  <c r="E93" i="5"/>
  <c r="O92" i="5"/>
  <c r="N92" i="5"/>
  <c r="M92" i="5"/>
  <c r="L92" i="5"/>
  <c r="K92" i="5"/>
  <c r="J92" i="5"/>
  <c r="I92" i="5"/>
  <c r="H92" i="5"/>
  <c r="G92" i="5"/>
  <c r="F92" i="5"/>
  <c r="E92" i="5"/>
  <c r="D92" i="5"/>
  <c r="P92" i="5" s="1"/>
  <c r="O91" i="5"/>
  <c r="N91" i="5"/>
  <c r="M91" i="5"/>
  <c r="L91" i="5"/>
  <c r="K91" i="5"/>
  <c r="J91" i="5"/>
  <c r="I91" i="5"/>
  <c r="H91" i="5"/>
  <c r="G91" i="5"/>
  <c r="F91" i="5"/>
  <c r="E91" i="5"/>
  <c r="D91" i="5"/>
  <c r="P91" i="5" s="1"/>
  <c r="O90" i="5"/>
  <c r="N90" i="5"/>
  <c r="N89" i="5" s="1"/>
  <c r="M90" i="5"/>
  <c r="L90" i="5"/>
  <c r="L89" i="5" s="1"/>
  <c r="K90" i="5"/>
  <c r="J90" i="5"/>
  <c r="J89" i="5" s="1"/>
  <c r="I90" i="5"/>
  <c r="H90" i="5"/>
  <c r="H89" i="5" s="1"/>
  <c r="G90" i="5"/>
  <c r="F90" i="5"/>
  <c r="F89" i="5" s="1"/>
  <c r="E90" i="5"/>
  <c r="D90" i="5"/>
  <c r="P90" i="5" s="1"/>
  <c r="O89" i="5"/>
  <c r="M89" i="5"/>
  <c r="K89" i="5"/>
  <c r="I89" i="5"/>
  <c r="G89" i="5"/>
  <c r="E89" i="5"/>
  <c r="O88" i="5"/>
  <c r="N88" i="5"/>
  <c r="M88" i="5"/>
  <c r="L88" i="5"/>
  <c r="K88" i="5"/>
  <c r="J88" i="5"/>
  <c r="I88" i="5"/>
  <c r="H88" i="5"/>
  <c r="G88" i="5"/>
  <c r="F88" i="5"/>
  <c r="E88" i="5"/>
  <c r="D88" i="5"/>
  <c r="P88" i="5" s="1"/>
  <c r="O87" i="5"/>
  <c r="O86" i="5" s="1"/>
  <c r="N87" i="5"/>
  <c r="M87" i="5"/>
  <c r="M86" i="5" s="1"/>
  <c r="L87" i="5"/>
  <c r="K87" i="5"/>
  <c r="K86" i="5" s="1"/>
  <c r="J87" i="5"/>
  <c r="I87" i="5"/>
  <c r="I86" i="5" s="1"/>
  <c r="H87" i="5"/>
  <c r="G87" i="5"/>
  <c r="G86" i="5" s="1"/>
  <c r="F87" i="5"/>
  <c r="E87" i="5"/>
  <c r="E86" i="5" s="1"/>
  <c r="D87" i="5"/>
  <c r="P87" i="5" s="1"/>
  <c r="N86" i="5"/>
  <c r="L86" i="5"/>
  <c r="J86" i="5"/>
  <c r="H86" i="5"/>
  <c r="F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P85" i="5" s="1"/>
  <c r="O84" i="5"/>
  <c r="N84" i="5"/>
  <c r="M84" i="5"/>
  <c r="L84" i="5"/>
  <c r="K84" i="5"/>
  <c r="J84" i="5"/>
  <c r="I84" i="5"/>
  <c r="H84" i="5"/>
  <c r="G84" i="5"/>
  <c r="F84" i="5"/>
  <c r="E84" i="5"/>
  <c r="D84" i="5"/>
  <c r="P84" i="5" s="1"/>
  <c r="O83" i="5"/>
  <c r="O82" i="5" s="1"/>
  <c r="N83" i="5"/>
  <c r="M83" i="5"/>
  <c r="M82" i="5" s="1"/>
  <c r="L83" i="5"/>
  <c r="K83" i="5"/>
  <c r="K82" i="5" s="1"/>
  <c r="J83" i="5"/>
  <c r="I83" i="5"/>
  <c r="I82" i="5" s="1"/>
  <c r="H83" i="5"/>
  <c r="G83" i="5"/>
  <c r="G82" i="5" s="1"/>
  <c r="F83" i="5"/>
  <c r="E83" i="5"/>
  <c r="E82" i="5" s="1"/>
  <c r="D83" i="5"/>
  <c r="P83" i="5" s="1"/>
  <c r="N82" i="5"/>
  <c r="L82" i="5"/>
  <c r="J82" i="5"/>
  <c r="H82" i="5"/>
  <c r="F82" i="5"/>
  <c r="D82" i="5"/>
  <c r="O81" i="5"/>
  <c r="N81" i="5"/>
  <c r="M81" i="5"/>
  <c r="L81" i="5"/>
  <c r="K81" i="5"/>
  <c r="J81" i="5"/>
  <c r="I81" i="5"/>
  <c r="H81" i="5"/>
  <c r="G81" i="5"/>
  <c r="F81" i="5"/>
  <c r="E81" i="5"/>
  <c r="D81" i="5"/>
  <c r="P81" i="5" s="1"/>
  <c r="O80" i="5"/>
  <c r="N80" i="5"/>
  <c r="N79" i="5" s="1"/>
  <c r="M80" i="5"/>
  <c r="L80" i="5"/>
  <c r="L79" i="5" s="1"/>
  <c r="K80" i="5"/>
  <c r="J80" i="5"/>
  <c r="J79" i="5" s="1"/>
  <c r="I80" i="5"/>
  <c r="H80" i="5"/>
  <c r="H79" i="5" s="1"/>
  <c r="G80" i="5"/>
  <c r="F80" i="5"/>
  <c r="F79" i="5" s="1"/>
  <c r="E80" i="5"/>
  <c r="D80" i="5"/>
  <c r="P80" i="5" s="1"/>
  <c r="O79" i="5"/>
  <c r="M79" i="5"/>
  <c r="K79" i="5"/>
  <c r="I79" i="5"/>
  <c r="G79" i="5"/>
  <c r="E79" i="5"/>
  <c r="O78" i="5"/>
  <c r="N78" i="5"/>
  <c r="M78" i="5"/>
  <c r="L78" i="5"/>
  <c r="K78" i="5"/>
  <c r="J78" i="5"/>
  <c r="I78" i="5"/>
  <c r="H78" i="5"/>
  <c r="G78" i="5"/>
  <c r="F78" i="5"/>
  <c r="E78" i="5"/>
  <c r="D78" i="5"/>
  <c r="P78" i="5" s="1"/>
  <c r="O77" i="5"/>
  <c r="N77" i="5"/>
  <c r="M77" i="5"/>
  <c r="L77" i="5"/>
  <c r="K77" i="5"/>
  <c r="J77" i="5"/>
  <c r="I77" i="5"/>
  <c r="H77" i="5"/>
  <c r="G77" i="5"/>
  <c r="F77" i="5"/>
  <c r="E77" i="5"/>
  <c r="D77" i="5"/>
  <c r="P77" i="5" s="1"/>
  <c r="O76" i="5"/>
  <c r="N76" i="5"/>
  <c r="N75" i="5" s="1"/>
  <c r="M76" i="5"/>
  <c r="L76" i="5"/>
  <c r="L75" i="5" s="1"/>
  <c r="K76" i="5"/>
  <c r="J76" i="5"/>
  <c r="J75" i="5" s="1"/>
  <c r="I76" i="5"/>
  <c r="H76" i="5"/>
  <c r="H75" i="5" s="1"/>
  <c r="G76" i="5"/>
  <c r="F76" i="5"/>
  <c r="F75" i="5" s="1"/>
  <c r="E76" i="5"/>
  <c r="D76" i="5"/>
  <c r="P76" i="5" s="1"/>
  <c r="O75" i="5"/>
  <c r="M75" i="5"/>
  <c r="K75" i="5"/>
  <c r="I75" i="5"/>
  <c r="G75" i="5"/>
  <c r="E75" i="5"/>
  <c r="O74" i="5"/>
  <c r="N74" i="5"/>
  <c r="M74" i="5"/>
  <c r="L74" i="5"/>
  <c r="K74" i="5"/>
  <c r="J74" i="5"/>
  <c r="I74" i="5"/>
  <c r="H74" i="5"/>
  <c r="G74" i="5"/>
  <c r="F74" i="5"/>
  <c r="E74" i="5"/>
  <c r="D74" i="5"/>
  <c r="P74" i="5" s="1"/>
  <c r="O73" i="5"/>
  <c r="O72" i="5" s="1"/>
  <c r="N73" i="5"/>
  <c r="M73" i="5"/>
  <c r="M72" i="5" s="1"/>
  <c r="L73" i="5"/>
  <c r="K73" i="5"/>
  <c r="K72" i="5" s="1"/>
  <c r="J73" i="5"/>
  <c r="I73" i="5"/>
  <c r="I72" i="5" s="1"/>
  <c r="H73" i="5"/>
  <c r="G73" i="5"/>
  <c r="G72" i="5" s="1"/>
  <c r="F73" i="5"/>
  <c r="E73" i="5"/>
  <c r="E72" i="5" s="1"/>
  <c r="D73" i="5"/>
  <c r="P73" i="5" s="1"/>
  <c r="N72" i="5"/>
  <c r="L72" i="5"/>
  <c r="J72" i="5"/>
  <c r="H72" i="5"/>
  <c r="F72" i="5"/>
  <c r="D72" i="5"/>
  <c r="O71" i="5"/>
  <c r="N71" i="5"/>
  <c r="M71" i="5"/>
  <c r="L71" i="5"/>
  <c r="K71" i="5"/>
  <c r="J71" i="5"/>
  <c r="I71" i="5"/>
  <c r="H71" i="5"/>
  <c r="G71" i="5"/>
  <c r="F71" i="5"/>
  <c r="E71" i="5"/>
  <c r="D71" i="5"/>
  <c r="P71" i="5" s="1"/>
  <c r="O70" i="5"/>
  <c r="N70" i="5"/>
  <c r="M70" i="5"/>
  <c r="L70" i="5"/>
  <c r="K70" i="5"/>
  <c r="J70" i="5"/>
  <c r="I70" i="5"/>
  <c r="H70" i="5"/>
  <c r="G70" i="5"/>
  <c r="F70" i="5"/>
  <c r="E70" i="5"/>
  <c r="D70" i="5"/>
  <c r="P70" i="5" s="1"/>
  <c r="O69" i="5"/>
  <c r="O68" i="5" s="1"/>
  <c r="N69" i="5"/>
  <c r="M69" i="5"/>
  <c r="M68" i="5" s="1"/>
  <c r="L69" i="5"/>
  <c r="K69" i="5"/>
  <c r="K68" i="5" s="1"/>
  <c r="J69" i="5"/>
  <c r="I69" i="5"/>
  <c r="I68" i="5" s="1"/>
  <c r="H69" i="5"/>
  <c r="G69" i="5"/>
  <c r="G68" i="5" s="1"/>
  <c r="F69" i="5"/>
  <c r="E69" i="5"/>
  <c r="E68" i="5" s="1"/>
  <c r="D69" i="5"/>
  <c r="P69" i="5" s="1"/>
  <c r="N68" i="5"/>
  <c r="L68" i="5"/>
  <c r="J68" i="5"/>
  <c r="H68" i="5"/>
  <c r="F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P67" i="5" s="1"/>
  <c r="O66" i="5"/>
  <c r="N66" i="5"/>
  <c r="M66" i="5"/>
  <c r="L66" i="5"/>
  <c r="K66" i="5"/>
  <c r="J66" i="5"/>
  <c r="I66" i="5"/>
  <c r="H66" i="5"/>
  <c r="G66" i="5"/>
  <c r="F66" i="5"/>
  <c r="E66" i="5"/>
  <c r="D66" i="5"/>
  <c r="P66" i="5" s="1"/>
  <c r="O65" i="5"/>
  <c r="N65" i="5"/>
  <c r="M65" i="5"/>
  <c r="L65" i="5"/>
  <c r="K65" i="5"/>
  <c r="J65" i="5"/>
  <c r="I65" i="5"/>
  <c r="H65" i="5"/>
  <c r="G65" i="5"/>
  <c r="F65" i="5"/>
  <c r="E65" i="5"/>
  <c r="D65" i="5"/>
  <c r="P65" i="5" s="1"/>
  <c r="O64" i="5"/>
  <c r="N64" i="5"/>
  <c r="M64" i="5"/>
  <c r="L64" i="5"/>
  <c r="K64" i="5"/>
  <c r="J64" i="5"/>
  <c r="I64" i="5"/>
  <c r="H64" i="5"/>
  <c r="G64" i="5"/>
  <c r="F64" i="5"/>
  <c r="E64" i="5"/>
  <c r="D64" i="5"/>
  <c r="P64" i="5" s="1"/>
  <c r="O63" i="5"/>
  <c r="N63" i="5"/>
  <c r="M63" i="5"/>
  <c r="L63" i="5"/>
  <c r="K63" i="5"/>
  <c r="J63" i="5"/>
  <c r="I63" i="5"/>
  <c r="H63" i="5"/>
  <c r="G63" i="5"/>
  <c r="F63" i="5"/>
  <c r="E63" i="5"/>
  <c r="D63" i="5"/>
  <c r="P63" i="5" s="1"/>
  <c r="O62" i="5"/>
  <c r="N62" i="5"/>
  <c r="N61" i="5" s="1"/>
  <c r="M62" i="5"/>
  <c r="L62" i="5"/>
  <c r="L61" i="5" s="1"/>
  <c r="K62" i="5"/>
  <c r="J62" i="5"/>
  <c r="J61" i="5" s="1"/>
  <c r="I62" i="5"/>
  <c r="H62" i="5"/>
  <c r="H61" i="5" s="1"/>
  <c r="G62" i="5"/>
  <c r="F62" i="5"/>
  <c r="F61" i="5" s="1"/>
  <c r="E62" i="5"/>
  <c r="D62" i="5"/>
  <c r="P62" i="5" s="1"/>
  <c r="O61" i="5"/>
  <c r="M61" i="5"/>
  <c r="K61" i="5"/>
  <c r="I61" i="5"/>
  <c r="G61" i="5"/>
  <c r="E61" i="5"/>
  <c r="O60" i="5"/>
  <c r="N60" i="5"/>
  <c r="M60" i="5"/>
  <c r="L60" i="5"/>
  <c r="K60" i="5"/>
  <c r="J60" i="5"/>
  <c r="I60" i="5"/>
  <c r="H60" i="5"/>
  <c r="G60" i="5"/>
  <c r="F60" i="5"/>
  <c r="E60" i="5"/>
  <c r="D60" i="5"/>
  <c r="P60" i="5" s="1"/>
  <c r="O59" i="5"/>
  <c r="N59" i="5"/>
  <c r="M59" i="5"/>
  <c r="L59" i="5"/>
  <c r="K59" i="5"/>
  <c r="J59" i="5"/>
  <c r="I59" i="5"/>
  <c r="H59" i="5"/>
  <c r="G59" i="5"/>
  <c r="F59" i="5"/>
  <c r="E59" i="5"/>
  <c r="D59" i="5"/>
  <c r="P59" i="5" s="1"/>
  <c r="O58" i="5"/>
  <c r="N58" i="5"/>
  <c r="N57" i="5" s="1"/>
  <c r="N111" i="5" s="1"/>
  <c r="M58" i="5"/>
  <c r="L58" i="5"/>
  <c r="L57" i="5" s="1"/>
  <c r="L111" i="5" s="1"/>
  <c r="K58" i="5"/>
  <c r="J58" i="5"/>
  <c r="J57" i="5" s="1"/>
  <c r="J111" i="5" s="1"/>
  <c r="I58" i="5"/>
  <c r="H58" i="5"/>
  <c r="H57" i="5" s="1"/>
  <c r="H111" i="5" s="1"/>
  <c r="G58" i="5"/>
  <c r="F58" i="5"/>
  <c r="F57" i="5" s="1"/>
  <c r="F111" i="5" s="1"/>
  <c r="E58" i="5"/>
  <c r="D58" i="5"/>
  <c r="P58" i="5" s="1"/>
  <c r="O57" i="5"/>
  <c r="O111" i="5" s="1"/>
  <c r="M57" i="5"/>
  <c r="M111" i="5" s="1"/>
  <c r="K57" i="5"/>
  <c r="K111" i="5" s="1"/>
  <c r="I57" i="5"/>
  <c r="I111" i="5" s="1"/>
  <c r="G57" i="5"/>
  <c r="G111" i="5" s="1"/>
  <c r="E57" i="5"/>
  <c r="E111" i="5" s="1"/>
  <c r="O55" i="5"/>
  <c r="N55" i="5"/>
  <c r="M55" i="5"/>
  <c r="L55" i="5"/>
  <c r="K55" i="5"/>
  <c r="J55" i="5"/>
  <c r="I55" i="5"/>
  <c r="H55" i="5"/>
  <c r="G55" i="5"/>
  <c r="F55" i="5"/>
  <c r="E55" i="5"/>
  <c r="D55" i="5"/>
  <c r="P55" i="5" s="1"/>
  <c r="O54" i="5"/>
  <c r="O53" i="5" s="1"/>
  <c r="N54" i="5"/>
  <c r="M54" i="5"/>
  <c r="M53" i="5" s="1"/>
  <c r="L54" i="5"/>
  <c r="K54" i="5"/>
  <c r="K53" i="5" s="1"/>
  <c r="J54" i="5"/>
  <c r="I54" i="5"/>
  <c r="I53" i="5" s="1"/>
  <c r="H54" i="5"/>
  <c r="G54" i="5"/>
  <c r="G53" i="5" s="1"/>
  <c r="F54" i="5"/>
  <c r="E54" i="5"/>
  <c r="E53" i="5" s="1"/>
  <c r="D54" i="5"/>
  <c r="P54" i="5" s="1"/>
  <c r="N53" i="5"/>
  <c r="L53" i="5"/>
  <c r="J53" i="5"/>
  <c r="H53" i="5"/>
  <c r="F53" i="5"/>
  <c r="D53" i="5"/>
  <c r="O52" i="5"/>
  <c r="N52" i="5"/>
  <c r="M52" i="5"/>
  <c r="L52" i="5"/>
  <c r="K52" i="5"/>
  <c r="J52" i="5"/>
  <c r="I52" i="5"/>
  <c r="H52" i="5"/>
  <c r="G52" i="5"/>
  <c r="F52" i="5"/>
  <c r="E52" i="5"/>
  <c r="D52" i="5"/>
  <c r="P52" i="5" s="1"/>
  <c r="O51" i="5"/>
  <c r="N51" i="5"/>
  <c r="M51" i="5"/>
  <c r="L51" i="5"/>
  <c r="K51" i="5"/>
  <c r="J51" i="5"/>
  <c r="I51" i="5"/>
  <c r="H51" i="5"/>
  <c r="G51" i="5"/>
  <c r="F51" i="5"/>
  <c r="E51" i="5"/>
  <c r="D51" i="5"/>
  <c r="P51" i="5" s="1"/>
  <c r="O50" i="5"/>
  <c r="O49" i="5" s="1"/>
  <c r="N50" i="5"/>
  <c r="M50" i="5"/>
  <c r="M49" i="5" s="1"/>
  <c r="L50" i="5"/>
  <c r="K50" i="5"/>
  <c r="K49" i="5" s="1"/>
  <c r="J50" i="5"/>
  <c r="I50" i="5"/>
  <c r="I49" i="5" s="1"/>
  <c r="H50" i="5"/>
  <c r="G50" i="5"/>
  <c r="G49" i="5" s="1"/>
  <c r="F50" i="5"/>
  <c r="E50" i="5"/>
  <c r="E49" i="5" s="1"/>
  <c r="D50" i="5"/>
  <c r="P50" i="5" s="1"/>
  <c r="N49" i="5"/>
  <c r="L49" i="5"/>
  <c r="J49" i="5"/>
  <c r="H49" i="5"/>
  <c r="F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P48" i="5" s="1"/>
  <c r="O47" i="5"/>
  <c r="N47" i="5"/>
  <c r="N46" i="5" s="1"/>
  <c r="M47" i="5"/>
  <c r="L47" i="5"/>
  <c r="L46" i="5" s="1"/>
  <c r="K47" i="5"/>
  <c r="J47" i="5"/>
  <c r="J46" i="5" s="1"/>
  <c r="I47" i="5"/>
  <c r="H47" i="5"/>
  <c r="H46" i="5" s="1"/>
  <c r="G47" i="5"/>
  <c r="F47" i="5"/>
  <c r="F46" i="5" s="1"/>
  <c r="E47" i="5"/>
  <c r="D47" i="5"/>
  <c r="P47" i="5" s="1"/>
  <c r="O46" i="5"/>
  <c r="M46" i="5"/>
  <c r="K46" i="5"/>
  <c r="I46" i="5"/>
  <c r="G46" i="5"/>
  <c r="E46" i="5"/>
  <c r="O45" i="5"/>
  <c r="N45" i="5"/>
  <c r="M45" i="5"/>
  <c r="L45" i="5"/>
  <c r="K45" i="5"/>
  <c r="J45" i="5"/>
  <c r="I45" i="5"/>
  <c r="H45" i="5"/>
  <c r="G45" i="5"/>
  <c r="F45" i="5"/>
  <c r="E45" i="5"/>
  <c r="D45" i="5"/>
  <c r="P45" i="5" s="1"/>
  <c r="O44" i="5"/>
  <c r="N44" i="5"/>
  <c r="M44" i="5"/>
  <c r="L44" i="5"/>
  <c r="K44" i="5"/>
  <c r="J44" i="5"/>
  <c r="I44" i="5"/>
  <c r="H44" i="5"/>
  <c r="G44" i="5"/>
  <c r="F44" i="5"/>
  <c r="E44" i="5"/>
  <c r="D44" i="5"/>
  <c r="P44" i="5" s="1"/>
  <c r="O43" i="5"/>
  <c r="N43" i="5"/>
  <c r="N42" i="5" s="1"/>
  <c r="M43" i="5"/>
  <c r="L43" i="5"/>
  <c r="L42" i="5" s="1"/>
  <c r="K43" i="5"/>
  <c r="J43" i="5"/>
  <c r="J42" i="5" s="1"/>
  <c r="I43" i="5"/>
  <c r="H43" i="5"/>
  <c r="H42" i="5" s="1"/>
  <c r="G43" i="5"/>
  <c r="F43" i="5"/>
  <c r="F42" i="5" s="1"/>
  <c r="E43" i="5"/>
  <c r="D43" i="5"/>
  <c r="P43" i="5" s="1"/>
  <c r="O42" i="5"/>
  <c r="M42" i="5"/>
  <c r="K42" i="5"/>
  <c r="I42" i="5"/>
  <c r="G42" i="5"/>
  <c r="E42" i="5"/>
  <c r="O41" i="5"/>
  <c r="N41" i="5"/>
  <c r="M41" i="5"/>
  <c r="L41" i="5"/>
  <c r="K41" i="5"/>
  <c r="J41" i="5"/>
  <c r="I41" i="5"/>
  <c r="H41" i="5"/>
  <c r="G41" i="5"/>
  <c r="F41" i="5"/>
  <c r="E41" i="5"/>
  <c r="D41" i="5"/>
  <c r="P41" i="5" s="1"/>
  <c r="O40" i="5"/>
  <c r="O39" i="5" s="1"/>
  <c r="N40" i="5"/>
  <c r="M40" i="5"/>
  <c r="M39" i="5" s="1"/>
  <c r="L40" i="5"/>
  <c r="K40" i="5"/>
  <c r="K39" i="5" s="1"/>
  <c r="J40" i="5"/>
  <c r="I40" i="5"/>
  <c r="I39" i="5" s="1"/>
  <c r="H40" i="5"/>
  <c r="G40" i="5"/>
  <c r="G39" i="5" s="1"/>
  <c r="F40" i="5"/>
  <c r="E40" i="5"/>
  <c r="E39" i="5" s="1"/>
  <c r="D40" i="5"/>
  <c r="P40" i="5" s="1"/>
  <c r="N39" i="5"/>
  <c r="L39" i="5"/>
  <c r="J39" i="5"/>
  <c r="H39" i="5"/>
  <c r="F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P38" i="5" s="1"/>
  <c r="O37" i="5"/>
  <c r="N37" i="5"/>
  <c r="M37" i="5"/>
  <c r="L37" i="5"/>
  <c r="K37" i="5"/>
  <c r="J37" i="5"/>
  <c r="I37" i="5"/>
  <c r="H37" i="5"/>
  <c r="G37" i="5"/>
  <c r="F37" i="5"/>
  <c r="E37" i="5"/>
  <c r="D37" i="5"/>
  <c r="P37" i="5" s="1"/>
  <c r="O36" i="5"/>
  <c r="O35" i="5" s="1"/>
  <c r="O34" i="5" s="1"/>
  <c r="N36" i="5"/>
  <c r="M36" i="5"/>
  <c r="M35" i="5" s="1"/>
  <c r="M34" i="5" s="1"/>
  <c r="L36" i="5"/>
  <c r="K36" i="5"/>
  <c r="K35" i="5" s="1"/>
  <c r="K34" i="5" s="1"/>
  <c r="J36" i="5"/>
  <c r="I36" i="5"/>
  <c r="I35" i="5" s="1"/>
  <c r="I34" i="5" s="1"/>
  <c r="H36" i="5"/>
  <c r="G36" i="5"/>
  <c r="G35" i="5" s="1"/>
  <c r="G34" i="5" s="1"/>
  <c r="F36" i="5"/>
  <c r="E36" i="5"/>
  <c r="E35" i="5" s="1"/>
  <c r="E34" i="5" s="1"/>
  <c r="D36" i="5"/>
  <c r="P36" i="5" s="1"/>
  <c r="N35" i="5"/>
  <c r="N34" i="5" s="1"/>
  <c r="N27" i="5" s="1"/>
  <c r="L35" i="5"/>
  <c r="L34" i="5" s="1"/>
  <c r="L27" i="5" s="1"/>
  <c r="J35" i="5"/>
  <c r="J34" i="5" s="1"/>
  <c r="J27" i="5" s="1"/>
  <c r="H35" i="5"/>
  <c r="H34" i="5" s="1"/>
  <c r="H27" i="5" s="1"/>
  <c r="F35" i="5"/>
  <c r="F34" i="5" s="1"/>
  <c r="F27" i="5" s="1"/>
  <c r="D35" i="5"/>
  <c r="O33" i="5"/>
  <c r="N33" i="5"/>
  <c r="M33" i="5"/>
  <c r="L33" i="5"/>
  <c r="K33" i="5"/>
  <c r="J33" i="5"/>
  <c r="I33" i="5"/>
  <c r="H33" i="5"/>
  <c r="G33" i="5"/>
  <c r="F33" i="5"/>
  <c r="E33" i="5"/>
  <c r="D33" i="5"/>
  <c r="P33" i="5" s="1"/>
  <c r="O32" i="5"/>
  <c r="O31" i="5" s="1"/>
  <c r="N32" i="5"/>
  <c r="M32" i="5"/>
  <c r="M31" i="5" s="1"/>
  <c r="L32" i="5"/>
  <c r="K32" i="5"/>
  <c r="K31" i="5" s="1"/>
  <c r="J32" i="5"/>
  <c r="I32" i="5"/>
  <c r="I31" i="5" s="1"/>
  <c r="H32" i="5"/>
  <c r="G32" i="5"/>
  <c r="G31" i="5" s="1"/>
  <c r="F32" i="5"/>
  <c r="E32" i="5"/>
  <c r="E31" i="5" s="1"/>
  <c r="D32" i="5"/>
  <c r="P32" i="5" s="1"/>
  <c r="N31" i="5"/>
  <c r="L31" i="5"/>
  <c r="J31" i="5"/>
  <c r="H31" i="5"/>
  <c r="F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P30" i="5" s="1"/>
  <c r="O29" i="5"/>
  <c r="N29" i="5"/>
  <c r="M29" i="5"/>
  <c r="L29" i="5"/>
  <c r="K29" i="5"/>
  <c r="J29" i="5"/>
  <c r="I29" i="5"/>
  <c r="H29" i="5"/>
  <c r="G29" i="5"/>
  <c r="F29" i="5"/>
  <c r="E29" i="5"/>
  <c r="D29" i="5"/>
  <c r="P29" i="5" s="1"/>
  <c r="O28" i="5"/>
  <c r="O27" i="5" s="1"/>
  <c r="N28" i="5"/>
  <c r="M28" i="5"/>
  <c r="M27" i="5" s="1"/>
  <c r="L28" i="5"/>
  <c r="K28" i="5"/>
  <c r="K27" i="5" s="1"/>
  <c r="J28" i="5"/>
  <c r="I28" i="5"/>
  <c r="I27" i="5" s="1"/>
  <c r="H28" i="5"/>
  <c r="G28" i="5"/>
  <c r="G27" i="5" s="1"/>
  <c r="F28" i="5"/>
  <c r="E28" i="5"/>
  <c r="E27" i="5" s="1"/>
  <c r="D28" i="5"/>
  <c r="P28" i="5" s="1"/>
  <c r="O26" i="5"/>
  <c r="N26" i="5"/>
  <c r="M26" i="5"/>
  <c r="L26" i="5"/>
  <c r="K26" i="5"/>
  <c r="J26" i="5"/>
  <c r="I26" i="5"/>
  <c r="H26" i="5"/>
  <c r="G26" i="5"/>
  <c r="F26" i="5"/>
  <c r="E26" i="5"/>
  <c r="D26" i="5"/>
  <c r="P26" i="5" s="1"/>
  <c r="O25" i="5"/>
  <c r="N25" i="5"/>
  <c r="M25" i="5"/>
  <c r="L25" i="5"/>
  <c r="K25" i="5"/>
  <c r="J25" i="5"/>
  <c r="I25" i="5"/>
  <c r="H25" i="5"/>
  <c r="G25" i="5"/>
  <c r="F25" i="5"/>
  <c r="E25" i="5"/>
  <c r="D25" i="5"/>
  <c r="P25" i="5" s="1"/>
  <c r="O24" i="5"/>
  <c r="N24" i="5"/>
  <c r="M24" i="5"/>
  <c r="L24" i="5"/>
  <c r="K24" i="5"/>
  <c r="J24" i="5"/>
  <c r="I24" i="5"/>
  <c r="H24" i="5"/>
  <c r="G24" i="5"/>
  <c r="F24" i="5"/>
  <c r="E24" i="5"/>
  <c r="D24" i="5"/>
  <c r="P24" i="5" s="1"/>
  <c r="O23" i="5"/>
  <c r="N23" i="5"/>
  <c r="M23" i="5"/>
  <c r="L23" i="5"/>
  <c r="K23" i="5"/>
  <c r="J23" i="5"/>
  <c r="I23" i="5"/>
  <c r="H23" i="5"/>
  <c r="G23" i="5"/>
  <c r="F23" i="5"/>
  <c r="E23" i="5"/>
  <c r="D23" i="5"/>
  <c r="P23" i="5" s="1"/>
  <c r="O22" i="5"/>
  <c r="N22" i="5"/>
  <c r="M22" i="5"/>
  <c r="L22" i="5"/>
  <c r="K22" i="5"/>
  <c r="J22" i="5"/>
  <c r="I22" i="5"/>
  <c r="H22" i="5"/>
  <c r="G22" i="5"/>
  <c r="F22" i="5"/>
  <c r="E22" i="5"/>
  <c r="D22" i="5"/>
  <c r="P22" i="5" s="1"/>
  <c r="O21" i="5"/>
  <c r="N21" i="5"/>
  <c r="N20" i="5" s="1"/>
  <c r="M21" i="5"/>
  <c r="L21" i="5"/>
  <c r="L20" i="5" s="1"/>
  <c r="K21" i="5"/>
  <c r="J21" i="5"/>
  <c r="J20" i="5" s="1"/>
  <c r="I21" i="5"/>
  <c r="H21" i="5"/>
  <c r="H20" i="5" s="1"/>
  <c r="G21" i="5"/>
  <c r="F21" i="5"/>
  <c r="F20" i="5" s="1"/>
  <c r="E21" i="5"/>
  <c r="D21" i="5"/>
  <c r="P21" i="5" s="1"/>
  <c r="O20" i="5"/>
  <c r="M20" i="5"/>
  <c r="K20" i="5"/>
  <c r="I20" i="5"/>
  <c r="G20" i="5"/>
  <c r="E20" i="5"/>
  <c r="P127" i="4"/>
  <c r="P126" i="4"/>
  <c r="P125" i="4"/>
  <c r="P124" i="4" s="1"/>
  <c r="P123" i="4"/>
  <c r="P122" i="4"/>
  <c r="P121" i="4"/>
  <c r="P120" i="4" s="1"/>
  <c r="O119" i="4"/>
  <c r="N119" i="4"/>
  <c r="M119" i="4"/>
  <c r="L119" i="4"/>
  <c r="K119" i="4"/>
  <c r="J119" i="4"/>
  <c r="I119" i="4"/>
  <c r="H119" i="4"/>
  <c r="G119" i="4"/>
  <c r="F119" i="4"/>
  <c r="E119" i="4"/>
  <c r="D119" i="4"/>
  <c r="P119" i="4" s="1"/>
  <c r="O118" i="4"/>
  <c r="N118" i="4"/>
  <c r="M118" i="4"/>
  <c r="L118" i="4"/>
  <c r="K118" i="4"/>
  <c r="J118" i="4"/>
  <c r="I118" i="4"/>
  <c r="H118" i="4"/>
  <c r="G118" i="4"/>
  <c r="F118" i="4"/>
  <c r="E118" i="4"/>
  <c r="D118" i="4"/>
  <c r="P118" i="4" s="1"/>
  <c r="O117" i="4"/>
  <c r="N117" i="4"/>
  <c r="M117" i="4"/>
  <c r="L117" i="4"/>
  <c r="K117" i="4"/>
  <c r="J117" i="4"/>
  <c r="I117" i="4"/>
  <c r="H117" i="4"/>
  <c r="G117" i="4"/>
  <c r="F117" i="4"/>
  <c r="E117" i="4"/>
  <c r="D117" i="4"/>
  <c r="P117" i="4" s="1"/>
  <c r="O116" i="4"/>
  <c r="N116" i="4"/>
  <c r="M116" i="4"/>
  <c r="L116" i="4"/>
  <c r="K116" i="4"/>
  <c r="J116" i="4"/>
  <c r="I116" i="4"/>
  <c r="H116" i="4"/>
  <c r="G116" i="4"/>
  <c r="F116" i="4"/>
  <c r="E116" i="4"/>
  <c r="D116" i="4"/>
  <c r="P116" i="4" s="1"/>
  <c r="O115" i="4"/>
  <c r="N115" i="4"/>
  <c r="M115" i="4"/>
  <c r="L115" i="4"/>
  <c r="K115" i="4"/>
  <c r="J115" i="4"/>
  <c r="I115" i="4"/>
  <c r="H115" i="4"/>
  <c r="G115" i="4"/>
  <c r="F115" i="4"/>
  <c r="E115" i="4"/>
  <c r="D115" i="4"/>
  <c r="P115" i="4" s="1"/>
  <c r="O114" i="4"/>
  <c r="N114" i="4"/>
  <c r="M114" i="4"/>
  <c r="L114" i="4"/>
  <c r="K114" i="4"/>
  <c r="J114" i="4"/>
  <c r="I114" i="4"/>
  <c r="H114" i="4"/>
  <c r="G114" i="4"/>
  <c r="F114" i="4"/>
  <c r="E114" i="4"/>
  <c r="D114" i="4"/>
  <c r="P114" i="4" s="1"/>
  <c r="O110" i="4"/>
  <c r="N110" i="4"/>
  <c r="M110" i="4"/>
  <c r="L110" i="4"/>
  <c r="K110" i="4"/>
  <c r="J110" i="4"/>
  <c r="I110" i="4"/>
  <c r="H110" i="4"/>
  <c r="G110" i="4"/>
  <c r="F110" i="4"/>
  <c r="E110" i="4"/>
  <c r="D110" i="4"/>
  <c r="P110" i="4" s="1"/>
  <c r="O109" i="4"/>
  <c r="N109" i="4"/>
  <c r="M109" i="4"/>
  <c r="L109" i="4"/>
  <c r="K109" i="4"/>
  <c r="J109" i="4"/>
  <c r="I109" i="4"/>
  <c r="H109" i="4"/>
  <c r="G109" i="4"/>
  <c r="F109" i="4"/>
  <c r="E109" i="4"/>
  <c r="D109" i="4"/>
  <c r="P109" i="4" s="1"/>
  <c r="O108" i="4"/>
  <c r="N108" i="4"/>
  <c r="M108" i="4"/>
  <c r="L108" i="4"/>
  <c r="K108" i="4"/>
  <c r="J108" i="4"/>
  <c r="I108" i="4"/>
  <c r="H108" i="4"/>
  <c r="G108" i="4"/>
  <c r="F108" i="4"/>
  <c r="E108" i="4"/>
  <c r="D108" i="4"/>
  <c r="P108" i="4" s="1"/>
  <c r="O107" i="4"/>
  <c r="N107" i="4"/>
  <c r="M107" i="4"/>
  <c r="L107" i="4"/>
  <c r="K107" i="4"/>
  <c r="J107" i="4"/>
  <c r="I107" i="4"/>
  <c r="H107" i="4"/>
  <c r="G107" i="4"/>
  <c r="F107" i="4"/>
  <c r="E107" i="4"/>
  <c r="D107" i="4"/>
  <c r="P107" i="4" s="1"/>
  <c r="O106" i="4"/>
  <c r="N106" i="4"/>
  <c r="M106" i="4"/>
  <c r="L106" i="4"/>
  <c r="K106" i="4"/>
  <c r="J106" i="4"/>
  <c r="I106" i="4"/>
  <c r="H106" i="4"/>
  <c r="G106" i="4"/>
  <c r="F106" i="4"/>
  <c r="E106" i="4"/>
  <c r="D106" i="4"/>
  <c r="P106" i="4" s="1"/>
  <c r="O105" i="4"/>
  <c r="N105" i="4"/>
  <c r="M105" i="4"/>
  <c r="L105" i="4"/>
  <c r="K105" i="4"/>
  <c r="J105" i="4"/>
  <c r="I105" i="4"/>
  <c r="H105" i="4"/>
  <c r="G105" i="4"/>
  <c r="F105" i="4"/>
  <c r="E105" i="4"/>
  <c r="D105" i="4"/>
  <c r="P105" i="4" s="1"/>
  <c r="O104" i="4"/>
  <c r="N104" i="4"/>
  <c r="M104" i="4"/>
  <c r="L104" i="4"/>
  <c r="K104" i="4"/>
  <c r="J104" i="4"/>
  <c r="I104" i="4"/>
  <c r="H104" i="4"/>
  <c r="G104" i="4"/>
  <c r="F104" i="4"/>
  <c r="E104" i="4"/>
  <c r="D104" i="4"/>
  <c r="P104" i="4" s="1"/>
  <c r="O103" i="4"/>
  <c r="N103" i="4"/>
  <c r="M103" i="4"/>
  <c r="L103" i="4"/>
  <c r="K103" i="4"/>
  <c r="J103" i="4"/>
  <c r="I103" i="4"/>
  <c r="H103" i="4"/>
  <c r="G103" i="4"/>
  <c r="F103" i="4"/>
  <c r="E103" i="4"/>
  <c r="D103" i="4"/>
  <c r="P103" i="4" s="1"/>
  <c r="O102" i="4"/>
  <c r="N102" i="4"/>
  <c r="M102" i="4"/>
  <c r="L102" i="4"/>
  <c r="K102" i="4"/>
  <c r="J102" i="4"/>
  <c r="I102" i="4"/>
  <c r="H102" i="4"/>
  <c r="G102" i="4"/>
  <c r="F102" i="4"/>
  <c r="E102" i="4"/>
  <c r="D102" i="4"/>
  <c r="P102" i="4" s="1"/>
  <c r="O101" i="4"/>
  <c r="N101" i="4"/>
  <c r="M101" i="4"/>
  <c r="L101" i="4"/>
  <c r="K101" i="4"/>
  <c r="J101" i="4"/>
  <c r="I101" i="4"/>
  <c r="H101" i="4"/>
  <c r="G101" i="4"/>
  <c r="F101" i="4"/>
  <c r="E101" i="4"/>
  <c r="D101" i="4"/>
  <c r="P101" i="4" s="1"/>
  <c r="O100" i="4"/>
  <c r="N100" i="4"/>
  <c r="M100" i="4"/>
  <c r="L100" i="4"/>
  <c r="K100" i="4"/>
  <c r="J100" i="4"/>
  <c r="I100" i="4"/>
  <c r="H100" i="4"/>
  <c r="G100" i="4"/>
  <c r="F100" i="4"/>
  <c r="E100" i="4"/>
  <c r="D100" i="4"/>
  <c r="P100" i="4" s="1"/>
  <c r="O99" i="4"/>
  <c r="N99" i="4"/>
  <c r="M99" i="4"/>
  <c r="L99" i="4"/>
  <c r="K99" i="4"/>
  <c r="J99" i="4"/>
  <c r="I99" i="4"/>
  <c r="H99" i="4"/>
  <c r="G99" i="4"/>
  <c r="F99" i="4"/>
  <c r="E99" i="4"/>
  <c r="D99" i="4"/>
  <c r="P99" i="4" s="1"/>
  <c r="O98" i="4"/>
  <c r="O113" i="4" s="1"/>
  <c r="O112" i="4" s="1"/>
  <c r="N98" i="4"/>
  <c r="N113" i="4" s="1"/>
  <c r="N112" i="4" s="1"/>
  <c r="M98" i="4"/>
  <c r="M113" i="4" s="1"/>
  <c r="M112" i="4" s="1"/>
  <c r="L98" i="4"/>
  <c r="L113" i="4" s="1"/>
  <c r="L112" i="4" s="1"/>
  <c r="K98" i="4"/>
  <c r="K113" i="4" s="1"/>
  <c r="K112" i="4" s="1"/>
  <c r="J98" i="4"/>
  <c r="J113" i="4" s="1"/>
  <c r="J112" i="4" s="1"/>
  <c r="I98" i="4"/>
  <c r="I113" i="4" s="1"/>
  <c r="I112" i="4" s="1"/>
  <c r="H98" i="4"/>
  <c r="H113" i="4" s="1"/>
  <c r="H112" i="4" s="1"/>
  <c r="G98" i="4"/>
  <c r="G113" i="4" s="1"/>
  <c r="G112" i="4" s="1"/>
  <c r="F98" i="4"/>
  <c r="F113" i="4" s="1"/>
  <c r="F112" i="4" s="1"/>
  <c r="E98" i="4"/>
  <c r="E113" i="4" s="1"/>
  <c r="E112" i="4" s="1"/>
  <c r="D98" i="4"/>
  <c r="D113" i="4" s="1"/>
  <c r="O97" i="4"/>
  <c r="N97" i="4"/>
  <c r="M97" i="4"/>
  <c r="L97" i="4"/>
  <c r="K97" i="4"/>
  <c r="J97" i="4"/>
  <c r="I97" i="4"/>
  <c r="H97" i="4"/>
  <c r="G97" i="4"/>
  <c r="F97" i="4"/>
  <c r="E97" i="4"/>
  <c r="D97" i="4"/>
  <c r="P97" i="4" s="1"/>
  <c r="O96" i="4"/>
  <c r="N96" i="4"/>
  <c r="M96" i="4"/>
  <c r="L96" i="4"/>
  <c r="K96" i="4"/>
  <c r="J96" i="4"/>
  <c r="I96" i="4"/>
  <c r="H96" i="4"/>
  <c r="G96" i="4"/>
  <c r="F96" i="4"/>
  <c r="E96" i="4"/>
  <c r="D96" i="4"/>
  <c r="P96" i="4" s="1"/>
  <c r="O95" i="4"/>
  <c r="N95" i="4"/>
  <c r="M95" i="4"/>
  <c r="L95" i="4"/>
  <c r="K95" i="4"/>
  <c r="J95" i="4"/>
  <c r="I95" i="4"/>
  <c r="H95" i="4"/>
  <c r="G95" i="4"/>
  <c r="F95" i="4"/>
  <c r="E95" i="4"/>
  <c r="D95" i="4"/>
  <c r="P95" i="4" s="1"/>
  <c r="O94" i="4"/>
  <c r="N94" i="4"/>
  <c r="M94" i="4"/>
  <c r="L94" i="4"/>
  <c r="K94" i="4"/>
  <c r="J94" i="4"/>
  <c r="I94" i="4"/>
  <c r="H94" i="4"/>
  <c r="G94" i="4"/>
  <c r="G93" i="4" s="1"/>
  <c r="G89" i="4" s="1"/>
  <c r="F94" i="4"/>
  <c r="E94" i="4"/>
  <c r="E93" i="4" s="1"/>
  <c r="E89" i="4" s="1"/>
  <c r="D94" i="4"/>
  <c r="P94" i="4" s="1"/>
  <c r="O93" i="4"/>
  <c r="N93" i="4"/>
  <c r="M93" i="4"/>
  <c r="L93" i="4"/>
  <c r="K93" i="4"/>
  <c r="J93" i="4"/>
  <c r="I93" i="4"/>
  <c r="H93" i="4"/>
  <c r="F93" i="4"/>
  <c r="D93" i="4"/>
  <c r="O92" i="4"/>
  <c r="N92" i="4"/>
  <c r="M92" i="4"/>
  <c r="L92" i="4"/>
  <c r="K92" i="4"/>
  <c r="J92" i="4"/>
  <c r="I92" i="4"/>
  <c r="H92" i="4"/>
  <c r="G92" i="4"/>
  <c r="F92" i="4"/>
  <c r="E92" i="4"/>
  <c r="D92" i="4"/>
  <c r="P92" i="4" s="1"/>
  <c r="O91" i="4"/>
  <c r="N91" i="4"/>
  <c r="M91" i="4"/>
  <c r="L91" i="4"/>
  <c r="K91" i="4"/>
  <c r="J91" i="4"/>
  <c r="I91" i="4"/>
  <c r="H91" i="4"/>
  <c r="G91" i="4"/>
  <c r="F91" i="4"/>
  <c r="E91" i="4"/>
  <c r="D91" i="4"/>
  <c r="P91" i="4" s="1"/>
  <c r="O90" i="4"/>
  <c r="N90" i="4"/>
  <c r="M90" i="4"/>
  <c r="L90" i="4"/>
  <c r="K90" i="4"/>
  <c r="J90" i="4"/>
  <c r="I90" i="4"/>
  <c r="H90" i="4"/>
  <c r="G90" i="4"/>
  <c r="F90" i="4"/>
  <c r="E90" i="4"/>
  <c r="D90" i="4"/>
  <c r="P90" i="4" s="1"/>
  <c r="O89" i="4"/>
  <c r="N89" i="4"/>
  <c r="M89" i="4"/>
  <c r="L89" i="4"/>
  <c r="K89" i="4"/>
  <c r="J89" i="4"/>
  <c r="I89" i="4"/>
  <c r="H89" i="4"/>
  <c r="F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P88" i="4" s="1"/>
  <c r="O87" i="4"/>
  <c r="N87" i="4"/>
  <c r="M87" i="4"/>
  <c r="L87" i="4"/>
  <c r="K87" i="4"/>
  <c r="J87" i="4"/>
  <c r="I87" i="4"/>
  <c r="H87" i="4"/>
  <c r="G87" i="4"/>
  <c r="F87" i="4"/>
  <c r="E87" i="4"/>
  <c r="D87" i="4"/>
  <c r="P87" i="4" s="1"/>
  <c r="O86" i="4"/>
  <c r="N86" i="4"/>
  <c r="M86" i="4"/>
  <c r="L86" i="4"/>
  <c r="K86" i="4"/>
  <c r="J86" i="4"/>
  <c r="I86" i="4"/>
  <c r="H86" i="4"/>
  <c r="G86" i="4"/>
  <c r="F86" i="4"/>
  <c r="E86" i="4"/>
  <c r="D86" i="4"/>
  <c r="P86" i="4" s="1"/>
  <c r="O85" i="4"/>
  <c r="N85" i="4"/>
  <c r="M85" i="4"/>
  <c r="L85" i="4"/>
  <c r="K85" i="4"/>
  <c r="J85" i="4"/>
  <c r="I85" i="4"/>
  <c r="H85" i="4"/>
  <c r="G85" i="4"/>
  <c r="F85" i="4"/>
  <c r="E85" i="4"/>
  <c r="D85" i="4"/>
  <c r="P85" i="4" s="1"/>
  <c r="O84" i="4"/>
  <c r="N84" i="4"/>
  <c r="M84" i="4"/>
  <c r="L84" i="4"/>
  <c r="K84" i="4"/>
  <c r="J84" i="4"/>
  <c r="I84" i="4"/>
  <c r="H84" i="4"/>
  <c r="G84" i="4"/>
  <c r="F84" i="4"/>
  <c r="E84" i="4"/>
  <c r="D84" i="4"/>
  <c r="P84" i="4" s="1"/>
  <c r="O83" i="4"/>
  <c r="N83" i="4"/>
  <c r="M83" i="4"/>
  <c r="L83" i="4"/>
  <c r="K83" i="4"/>
  <c r="J83" i="4"/>
  <c r="I83" i="4"/>
  <c r="H83" i="4"/>
  <c r="G83" i="4"/>
  <c r="F83" i="4"/>
  <c r="E83" i="4"/>
  <c r="D83" i="4"/>
  <c r="P83" i="4" s="1"/>
  <c r="O82" i="4"/>
  <c r="N82" i="4"/>
  <c r="M82" i="4"/>
  <c r="L82" i="4"/>
  <c r="K82" i="4"/>
  <c r="J82" i="4"/>
  <c r="I82" i="4"/>
  <c r="H82" i="4"/>
  <c r="G82" i="4"/>
  <c r="F82" i="4"/>
  <c r="E82" i="4"/>
  <c r="D82" i="4"/>
  <c r="P82" i="4" s="1"/>
  <c r="O81" i="4"/>
  <c r="N81" i="4"/>
  <c r="M81" i="4"/>
  <c r="L81" i="4"/>
  <c r="K81" i="4"/>
  <c r="J81" i="4"/>
  <c r="I81" i="4"/>
  <c r="H81" i="4"/>
  <c r="G81" i="4"/>
  <c r="F81" i="4"/>
  <c r="E81" i="4"/>
  <c r="D81" i="4"/>
  <c r="P81" i="4" s="1"/>
  <c r="O80" i="4"/>
  <c r="N80" i="4"/>
  <c r="M80" i="4"/>
  <c r="L80" i="4"/>
  <c r="K80" i="4"/>
  <c r="J80" i="4"/>
  <c r="I80" i="4"/>
  <c r="H80" i="4"/>
  <c r="G80" i="4"/>
  <c r="F80" i="4"/>
  <c r="E80" i="4"/>
  <c r="D80" i="4"/>
  <c r="P80" i="4" s="1"/>
  <c r="O79" i="4"/>
  <c r="N79" i="4"/>
  <c r="M79" i="4"/>
  <c r="L79" i="4"/>
  <c r="K79" i="4"/>
  <c r="J79" i="4"/>
  <c r="I79" i="4"/>
  <c r="H79" i="4"/>
  <c r="G79" i="4"/>
  <c r="F79" i="4"/>
  <c r="E79" i="4"/>
  <c r="D79" i="4"/>
  <c r="P79" i="4" s="1"/>
  <c r="O78" i="4"/>
  <c r="N78" i="4"/>
  <c r="M78" i="4"/>
  <c r="L78" i="4"/>
  <c r="K78" i="4"/>
  <c r="J78" i="4"/>
  <c r="I78" i="4"/>
  <c r="H78" i="4"/>
  <c r="G78" i="4"/>
  <c r="F78" i="4"/>
  <c r="E78" i="4"/>
  <c r="D78" i="4"/>
  <c r="P78" i="4" s="1"/>
  <c r="O77" i="4"/>
  <c r="N77" i="4"/>
  <c r="M77" i="4"/>
  <c r="L77" i="4"/>
  <c r="K77" i="4"/>
  <c r="J77" i="4"/>
  <c r="I77" i="4"/>
  <c r="H77" i="4"/>
  <c r="G77" i="4"/>
  <c r="F77" i="4"/>
  <c r="E77" i="4"/>
  <c r="D77" i="4"/>
  <c r="P77" i="4" s="1"/>
  <c r="O76" i="4"/>
  <c r="N76" i="4"/>
  <c r="M76" i="4"/>
  <c r="L76" i="4"/>
  <c r="K76" i="4"/>
  <c r="J76" i="4"/>
  <c r="I76" i="4"/>
  <c r="H76" i="4"/>
  <c r="G76" i="4"/>
  <c r="F76" i="4"/>
  <c r="E76" i="4"/>
  <c r="D76" i="4"/>
  <c r="P76" i="4" s="1"/>
  <c r="O75" i="4"/>
  <c r="N75" i="4"/>
  <c r="M75" i="4"/>
  <c r="L75" i="4"/>
  <c r="K75" i="4"/>
  <c r="J75" i="4"/>
  <c r="I75" i="4"/>
  <c r="H75" i="4"/>
  <c r="G75" i="4"/>
  <c r="F75" i="4"/>
  <c r="E75" i="4"/>
  <c r="D75" i="4"/>
  <c r="P75" i="4" s="1"/>
  <c r="O74" i="4"/>
  <c r="N74" i="4"/>
  <c r="M74" i="4"/>
  <c r="L74" i="4"/>
  <c r="K74" i="4"/>
  <c r="J74" i="4"/>
  <c r="I74" i="4"/>
  <c r="H74" i="4"/>
  <c r="G74" i="4"/>
  <c r="F74" i="4"/>
  <c r="E74" i="4"/>
  <c r="D74" i="4"/>
  <c r="P74" i="4" s="1"/>
  <c r="O73" i="4"/>
  <c r="N73" i="4"/>
  <c r="M73" i="4"/>
  <c r="L73" i="4"/>
  <c r="K73" i="4"/>
  <c r="J73" i="4"/>
  <c r="I73" i="4"/>
  <c r="H73" i="4"/>
  <c r="G73" i="4"/>
  <c r="F73" i="4"/>
  <c r="E73" i="4"/>
  <c r="D73" i="4"/>
  <c r="P73" i="4" s="1"/>
  <c r="O72" i="4"/>
  <c r="N72" i="4"/>
  <c r="M72" i="4"/>
  <c r="L72" i="4"/>
  <c r="K72" i="4"/>
  <c r="J72" i="4"/>
  <c r="I72" i="4"/>
  <c r="H72" i="4"/>
  <c r="G72" i="4"/>
  <c r="F72" i="4"/>
  <c r="E72" i="4"/>
  <c r="D72" i="4"/>
  <c r="P72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O70" i="4"/>
  <c r="N70" i="4"/>
  <c r="M70" i="4"/>
  <c r="L70" i="4"/>
  <c r="K70" i="4"/>
  <c r="J70" i="4"/>
  <c r="I70" i="4"/>
  <c r="H70" i="4"/>
  <c r="G70" i="4"/>
  <c r="F70" i="4"/>
  <c r="E70" i="4"/>
  <c r="D70" i="4"/>
  <c r="P70" i="4" s="1"/>
  <c r="O69" i="4"/>
  <c r="N69" i="4"/>
  <c r="M69" i="4"/>
  <c r="L69" i="4"/>
  <c r="K69" i="4"/>
  <c r="J69" i="4"/>
  <c r="I69" i="4"/>
  <c r="H69" i="4"/>
  <c r="G69" i="4"/>
  <c r="F69" i="4"/>
  <c r="E69" i="4"/>
  <c r="D69" i="4"/>
  <c r="P69" i="4" s="1"/>
  <c r="O68" i="4"/>
  <c r="N68" i="4"/>
  <c r="M68" i="4"/>
  <c r="L68" i="4"/>
  <c r="K68" i="4"/>
  <c r="J68" i="4"/>
  <c r="I68" i="4"/>
  <c r="H68" i="4"/>
  <c r="G68" i="4"/>
  <c r="F68" i="4"/>
  <c r="E68" i="4"/>
  <c r="D68" i="4"/>
  <c r="P68" i="4" s="1"/>
  <c r="O67" i="4"/>
  <c r="N67" i="4"/>
  <c r="M67" i="4"/>
  <c r="L67" i="4"/>
  <c r="K67" i="4"/>
  <c r="J67" i="4"/>
  <c r="I67" i="4"/>
  <c r="H67" i="4"/>
  <c r="G67" i="4"/>
  <c r="F67" i="4"/>
  <c r="E67" i="4"/>
  <c r="D67" i="4"/>
  <c r="P67" i="4" s="1"/>
  <c r="O66" i="4"/>
  <c r="N66" i="4"/>
  <c r="M66" i="4"/>
  <c r="L66" i="4"/>
  <c r="K66" i="4"/>
  <c r="J66" i="4"/>
  <c r="I66" i="4"/>
  <c r="H66" i="4"/>
  <c r="G66" i="4"/>
  <c r="F66" i="4"/>
  <c r="E66" i="4"/>
  <c r="D66" i="4"/>
  <c r="P66" i="4" s="1"/>
  <c r="O65" i="4"/>
  <c r="N65" i="4"/>
  <c r="M65" i="4"/>
  <c r="L65" i="4"/>
  <c r="K65" i="4"/>
  <c r="J65" i="4"/>
  <c r="I65" i="4"/>
  <c r="H65" i="4"/>
  <c r="G65" i="4"/>
  <c r="F65" i="4"/>
  <c r="E65" i="4"/>
  <c r="D65" i="4"/>
  <c r="P65" i="4" s="1"/>
  <c r="O64" i="4"/>
  <c r="N64" i="4"/>
  <c r="M64" i="4"/>
  <c r="L64" i="4"/>
  <c r="K64" i="4"/>
  <c r="J64" i="4"/>
  <c r="I64" i="4"/>
  <c r="H64" i="4"/>
  <c r="G64" i="4"/>
  <c r="F64" i="4"/>
  <c r="E64" i="4"/>
  <c r="D64" i="4"/>
  <c r="P64" i="4" s="1"/>
  <c r="O63" i="4"/>
  <c r="N63" i="4"/>
  <c r="M63" i="4"/>
  <c r="L63" i="4"/>
  <c r="K63" i="4"/>
  <c r="J63" i="4"/>
  <c r="I63" i="4"/>
  <c r="H63" i="4"/>
  <c r="G63" i="4"/>
  <c r="F63" i="4"/>
  <c r="E63" i="4"/>
  <c r="D63" i="4"/>
  <c r="P63" i="4" s="1"/>
  <c r="O62" i="4"/>
  <c r="N62" i="4"/>
  <c r="M62" i="4"/>
  <c r="L62" i="4"/>
  <c r="K62" i="4"/>
  <c r="J62" i="4"/>
  <c r="I62" i="4"/>
  <c r="H62" i="4"/>
  <c r="G62" i="4"/>
  <c r="F62" i="4"/>
  <c r="E62" i="4"/>
  <c r="D62" i="4"/>
  <c r="P62" i="4" s="1"/>
  <c r="O61" i="4"/>
  <c r="N61" i="4"/>
  <c r="M61" i="4"/>
  <c r="L61" i="4"/>
  <c r="K61" i="4"/>
  <c r="J61" i="4"/>
  <c r="I61" i="4"/>
  <c r="H61" i="4"/>
  <c r="G61" i="4"/>
  <c r="F61" i="4"/>
  <c r="E61" i="4"/>
  <c r="D61" i="4"/>
  <c r="P61" i="4" s="1"/>
  <c r="O60" i="4"/>
  <c r="N60" i="4"/>
  <c r="M60" i="4"/>
  <c r="L60" i="4"/>
  <c r="K60" i="4"/>
  <c r="J60" i="4"/>
  <c r="I60" i="4"/>
  <c r="H60" i="4"/>
  <c r="G60" i="4"/>
  <c r="F60" i="4"/>
  <c r="E60" i="4"/>
  <c r="D60" i="4"/>
  <c r="P60" i="4" s="1"/>
  <c r="O59" i="4"/>
  <c r="N59" i="4"/>
  <c r="M59" i="4"/>
  <c r="L59" i="4"/>
  <c r="K59" i="4"/>
  <c r="J59" i="4"/>
  <c r="I59" i="4"/>
  <c r="H59" i="4"/>
  <c r="G59" i="4"/>
  <c r="F59" i="4"/>
  <c r="E59" i="4"/>
  <c r="D59" i="4"/>
  <c r="P59" i="4" s="1"/>
  <c r="O58" i="4"/>
  <c r="N58" i="4"/>
  <c r="M58" i="4"/>
  <c r="L58" i="4"/>
  <c r="K58" i="4"/>
  <c r="J58" i="4"/>
  <c r="I58" i="4"/>
  <c r="H58" i="4"/>
  <c r="G58" i="4"/>
  <c r="F58" i="4"/>
  <c r="E58" i="4"/>
  <c r="D58" i="4"/>
  <c r="P58" i="4" s="1"/>
  <c r="O57" i="4"/>
  <c r="O111" i="4" s="1"/>
  <c r="N57" i="4"/>
  <c r="N111" i="4" s="1"/>
  <c r="M57" i="4"/>
  <c r="M111" i="4" s="1"/>
  <c r="L57" i="4"/>
  <c r="L111" i="4" s="1"/>
  <c r="K57" i="4"/>
  <c r="K111" i="4" s="1"/>
  <c r="J57" i="4"/>
  <c r="J111" i="4" s="1"/>
  <c r="I57" i="4"/>
  <c r="I111" i="4" s="1"/>
  <c r="H57" i="4"/>
  <c r="H111" i="4" s="1"/>
  <c r="G57" i="4"/>
  <c r="G111" i="4" s="1"/>
  <c r="F57" i="4"/>
  <c r="F111" i="4" s="1"/>
  <c r="E57" i="4"/>
  <c r="E111" i="4" s="1"/>
  <c r="D57" i="4"/>
  <c r="D111" i="4" s="1"/>
  <c r="O55" i="4"/>
  <c r="N55" i="4"/>
  <c r="M55" i="4"/>
  <c r="L55" i="4"/>
  <c r="K55" i="4"/>
  <c r="J55" i="4"/>
  <c r="I55" i="4"/>
  <c r="H55" i="4"/>
  <c r="G55" i="4"/>
  <c r="F55" i="4"/>
  <c r="E55" i="4"/>
  <c r="D55" i="4"/>
  <c r="P55" i="4" s="1"/>
  <c r="O54" i="4"/>
  <c r="N54" i="4"/>
  <c r="M54" i="4"/>
  <c r="L54" i="4"/>
  <c r="K54" i="4"/>
  <c r="J54" i="4"/>
  <c r="I54" i="4"/>
  <c r="H54" i="4"/>
  <c r="G54" i="4"/>
  <c r="F54" i="4"/>
  <c r="E54" i="4"/>
  <c r="D54" i="4"/>
  <c r="P54" i="4" s="1"/>
  <c r="O53" i="4"/>
  <c r="N53" i="4"/>
  <c r="M53" i="4"/>
  <c r="L53" i="4"/>
  <c r="K53" i="4"/>
  <c r="J53" i="4"/>
  <c r="I53" i="4"/>
  <c r="H53" i="4"/>
  <c r="G53" i="4"/>
  <c r="F53" i="4"/>
  <c r="E53" i="4"/>
  <c r="D53" i="4"/>
  <c r="P53" i="4" s="1"/>
  <c r="O52" i="4"/>
  <c r="N52" i="4"/>
  <c r="M52" i="4"/>
  <c r="L52" i="4"/>
  <c r="K52" i="4"/>
  <c r="J52" i="4"/>
  <c r="I52" i="4"/>
  <c r="H52" i="4"/>
  <c r="G52" i="4"/>
  <c r="F52" i="4"/>
  <c r="E52" i="4"/>
  <c r="D52" i="4"/>
  <c r="P52" i="4" s="1"/>
  <c r="O51" i="4"/>
  <c r="N51" i="4"/>
  <c r="M51" i="4"/>
  <c r="L51" i="4"/>
  <c r="K51" i="4"/>
  <c r="J51" i="4"/>
  <c r="I51" i="4"/>
  <c r="H51" i="4"/>
  <c r="G51" i="4"/>
  <c r="F51" i="4"/>
  <c r="E51" i="4"/>
  <c r="D51" i="4"/>
  <c r="P51" i="4" s="1"/>
  <c r="O50" i="4"/>
  <c r="N50" i="4"/>
  <c r="M50" i="4"/>
  <c r="L50" i="4"/>
  <c r="K50" i="4"/>
  <c r="J50" i="4"/>
  <c r="I50" i="4"/>
  <c r="H50" i="4"/>
  <c r="G50" i="4"/>
  <c r="F50" i="4"/>
  <c r="E50" i="4"/>
  <c r="D50" i="4"/>
  <c r="P50" i="4" s="1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M46" i="4"/>
  <c r="L46" i="4"/>
  <c r="K46" i="4"/>
  <c r="J46" i="4"/>
  <c r="I46" i="4"/>
  <c r="H46" i="4"/>
  <c r="G46" i="4"/>
  <c r="F46" i="4"/>
  <c r="E46" i="4"/>
  <c r="D46" i="4"/>
  <c r="P46" i="4" s="1"/>
  <c r="O45" i="4"/>
  <c r="N45" i="4"/>
  <c r="M45" i="4"/>
  <c r="L45" i="4"/>
  <c r="K45" i="4"/>
  <c r="J45" i="4"/>
  <c r="I45" i="4"/>
  <c r="H45" i="4"/>
  <c r="G45" i="4"/>
  <c r="F45" i="4"/>
  <c r="E45" i="4"/>
  <c r="D45" i="4"/>
  <c r="P45" i="4" s="1"/>
  <c r="O44" i="4"/>
  <c r="N44" i="4"/>
  <c r="M44" i="4"/>
  <c r="L44" i="4"/>
  <c r="K44" i="4"/>
  <c r="J44" i="4"/>
  <c r="I44" i="4"/>
  <c r="H44" i="4"/>
  <c r="G44" i="4"/>
  <c r="F44" i="4"/>
  <c r="E44" i="4"/>
  <c r="D44" i="4"/>
  <c r="P44" i="4" s="1"/>
  <c r="O43" i="4"/>
  <c r="N43" i="4"/>
  <c r="M43" i="4"/>
  <c r="L43" i="4"/>
  <c r="K43" i="4"/>
  <c r="J43" i="4"/>
  <c r="I43" i="4"/>
  <c r="H43" i="4"/>
  <c r="G43" i="4"/>
  <c r="F43" i="4"/>
  <c r="E43" i="4"/>
  <c r="D43" i="4"/>
  <c r="P43" i="4" s="1"/>
  <c r="O42" i="4"/>
  <c r="N42" i="4"/>
  <c r="M42" i="4"/>
  <c r="L42" i="4"/>
  <c r="K42" i="4"/>
  <c r="J42" i="4"/>
  <c r="I42" i="4"/>
  <c r="H42" i="4"/>
  <c r="G42" i="4"/>
  <c r="F42" i="4"/>
  <c r="E42" i="4"/>
  <c r="D42" i="4"/>
  <c r="P42" i="4" s="1"/>
  <c r="O41" i="4"/>
  <c r="N41" i="4"/>
  <c r="M41" i="4"/>
  <c r="L41" i="4"/>
  <c r="K41" i="4"/>
  <c r="J41" i="4"/>
  <c r="I41" i="4"/>
  <c r="H41" i="4"/>
  <c r="G41" i="4"/>
  <c r="F41" i="4"/>
  <c r="E41" i="4"/>
  <c r="D41" i="4"/>
  <c r="P41" i="4" s="1"/>
  <c r="O40" i="4"/>
  <c r="N40" i="4"/>
  <c r="M40" i="4"/>
  <c r="L40" i="4"/>
  <c r="K40" i="4"/>
  <c r="J40" i="4"/>
  <c r="I40" i="4"/>
  <c r="H40" i="4"/>
  <c r="G40" i="4"/>
  <c r="F40" i="4"/>
  <c r="E40" i="4"/>
  <c r="D40" i="4"/>
  <c r="P40" i="4" s="1"/>
  <c r="O39" i="4"/>
  <c r="N39" i="4"/>
  <c r="M39" i="4"/>
  <c r="L39" i="4"/>
  <c r="K39" i="4"/>
  <c r="J39" i="4"/>
  <c r="I39" i="4"/>
  <c r="H39" i="4"/>
  <c r="G39" i="4"/>
  <c r="F39" i="4"/>
  <c r="E39" i="4"/>
  <c r="D39" i="4"/>
  <c r="P39" i="4" s="1"/>
  <c r="O38" i="4"/>
  <c r="N38" i="4"/>
  <c r="M38" i="4"/>
  <c r="L38" i="4"/>
  <c r="K38" i="4"/>
  <c r="J38" i="4"/>
  <c r="I38" i="4"/>
  <c r="H38" i="4"/>
  <c r="G38" i="4"/>
  <c r="F38" i="4"/>
  <c r="E38" i="4"/>
  <c r="D38" i="4"/>
  <c r="P38" i="4" s="1"/>
  <c r="O37" i="4"/>
  <c r="N37" i="4"/>
  <c r="M37" i="4"/>
  <c r="L37" i="4"/>
  <c r="K37" i="4"/>
  <c r="J37" i="4"/>
  <c r="I37" i="4"/>
  <c r="H37" i="4"/>
  <c r="G37" i="4"/>
  <c r="F37" i="4"/>
  <c r="E37" i="4"/>
  <c r="D37" i="4"/>
  <c r="P37" i="4" s="1"/>
  <c r="O36" i="4"/>
  <c r="N36" i="4"/>
  <c r="M36" i="4"/>
  <c r="L36" i="4"/>
  <c r="K36" i="4"/>
  <c r="J36" i="4"/>
  <c r="I36" i="4"/>
  <c r="H36" i="4"/>
  <c r="G36" i="4"/>
  <c r="F36" i="4"/>
  <c r="E36" i="4"/>
  <c r="D36" i="4"/>
  <c r="P36" i="4" s="1"/>
  <c r="O35" i="4"/>
  <c r="N35" i="4"/>
  <c r="M35" i="4"/>
  <c r="L35" i="4"/>
  <c r="K35" i="4"/>
  <c r="J35" i="4"/>
  <c r="I35" i="4"/>
  <c r="H35" i="4"/>
  <c r="G35" i="4"/>
  <c r="F35" i="4"/>
  <c r="E35" i="4"/>
  <c r="D35" i="4"/>
  <c r="P35" i="4" s="1"/>
  <c r="O34" i="4"/>
  <c r="N34" i="4"/>
  <c r="M34" i="4"/>
  <c r="L34" i="4"/>
  <c r="K34" i="4"/>
  <c r="J34" i="4"/>
  <c r="I34" i="4"/>
  <c r="H34" i="4"/>
  <c r="G34" i="4"/>
  <c r="F34" i="4"/>
  <c r="E34" i="4"/>
  <c r="D34" i="4"/>
  <c r="P34" i="4" s="1"/>
  <c r="O33" i="4"/>
  <c r="N33" i="4"/>
  <c r="M33" i="4"/>
  <c r="L33" i="4"/>
  <c r="K33" i="4"/>
  <c r="J33" i="4"/>
  <c r="I33" i="4"/>
  <c r="H33" i="4"/>
  <c r="G33" i="4"/>
  <c r="F33" i="4"/>
  <c r="E33" i="4"/>
  <c r="D33" i="4"/>
  <c r="P33" i="4" s="1"/>
  <c r="O32" i="4"/>
  <c r="N32" i="4"/>
  <c r="M32" i="4"/>
  <c r="L32" i="4"/>
  <c r="K32" i="4"/>
  <c r="J32" i="4"/>
  <c r="I32" i="4"/>
  <c r="H32" i="4"/>
  <c r="G32" i="4"/>
  <c r="F32" i="4"/>
  <c r="E32" i="4"/>
  <c r="D32" i="4"/>
  <c r="P32" i="4" s="1"/>
  <c r="O31" i="4"/>
  <c r="N31" i="4"/>
  <c r="M31" i="4"/>
  <c r="L31" i="4"/>
  <c r="K31" i="4"/>
  <c r="J31" i="4"/>
  <c r="I31" i="4"/>
  <c r="H31" i="4"/>
  <c r="G31" i="4"/>
  <c r="F31" i="4"/>
  <c r="E31" i="4"/>
  <c r="D31" i="4"/>
  <c r="P31" i="4" s="1"/>
  <c r="O30" i="4"/>
  <c r="N30" i="4"/>
  <c r="M30" i="4"/>
  <c r="L30" i="4"/>
  <c r="K30" i="4"/>
  <c r="J30" i="4"/>
  <c r="I30" i="4"/>
  <c r="H30" i="4"/>
  <c r="G30" i="4"/>
  <c r="F30" i="4"/>
  <c r="E30" i="4"/>
  <c r="D30" i="4"/>
  <c r="P30" i="4" s="1"/>
  <c r="O29" i="4"/>
  <c r="N29" i="4"/>
  <c r="M29" i="4"/>
  <c r="L29" i="4"/>
  <c r="K29" i="4"/>
  <c r="J29" i="4"/>
  <c r="I29" i="4"/>
  <c r="H29" i="4"/>
  <c r="G29" i="4"/>
  <c r="F29" i="4"/>
  <c r="E29" i="4"/>
  <c r="D29" i="4"/>
  <c r="P29" i="4" s="1"/>
  <c r="O28" i="4"/>
  <c r="N28" i="4"/>
  <c r="M28" i="4"/>
  <c r="L28" i="4"/>
  <c r="K28" i="4"/>
  <c r="J28" i="4"/>
  <c r="I28" i="4"/>
  <c r="H28" i="4"/>
  <c r="G28" i="4"/>
  <c r="F28" i="4"/>
  <c r="E28" i="4"/>
  <c r="D28" i="4"/>
  <c r="P28" i="4" s="1"/>
  <c r="O27" i="4"/>
  <c r="N27" i="4"/>
  <c r="M27" i="4"/>
  <c r="L27" i="4"/>
  <c r="K27" i="4"/>
  <c r="J27" i="4"/>
  <c r="I27" i="4"/>
  <c r="H27" i="4"/>
  <c r="G27" i="4"/>
  <c r="F27" i="4"/>
  <c r="E27" i="4"/>
  <c r="D27" i="4"/>
  <c r="P27" i="4" s="1"/>
  <c r="O26" i="4"/>
  <c r="N26" i="4"/>
  <c r="M26" i="4"/>
  <c r="L26" i="4"/>
  <c r="K26" i="4"/>
  <c r="J26" i="4"/>
  <c r="I26" i="4"/>
  <c r="H26" i="4"/>
  <c r="G26" i="4"/>
  <c r="F26" i="4"/>
  <c r="E26" i="4"/>
  <c r="D26" i="4"/>
  <c r="P26" i="4" s="1"/>
  <c r="O25" i="4"/>
  <c r="N25" i="4"/>
  <c r="M25" i="4"/>
  <c r="L25" i="4"/>
  <c r="K25" i="4"/>
  <c r="J25" i="4"/>
  <c r="I25" i="4"/>
  <c r="H25" i="4"/>
  <c r="G25" i="4"/>
  <c r="F25" i="4"/>
  <c r="E25" i="4"/>
  <c r="D25" i="4"/>
  <c r="P25" i="4" s="1"/>
  <c r="O24" i="4"/>
  <c r="N24" i="4"/>
  <c r="M24" i="4"/>
  <c r="L24" i="4"/>
  <c r="K24" i="4"/>
  <c r="J24" i="4"/>
  <c r="I24" i="4"/>
  <c r="H24" i="4"/>
  <c r="G24" i="4"/>
  <c r="F24" i="4"/>
  <c r="E24" i="4"/>
  <c r="D24" i="4"/>
  <c r="P24" i="4" s="1"/>
  <c r="O23" i="4"/>
  <c r="N23" i="4"/>
  <c r="M23" i="4"/>
  <c r="L23" i="4"/>
  <c r="K23" i="4"/>
  <c r="J23" i="4"/>
  <c r="I23" i="4"/>
  <c r="H23" i="4"/>
  <c r="G23" i="4"/>
  <c r="F23" i="4"/>
  <c r="E23" i="4"/>
  <c r="D23" i="4"/>
  <c r="P23" i="4" s="1"/>
  <c r="O22" i="4"/>
  <c r="N22" i="4"/>
  <c r="M22" i="4"/>
  <c r="L22" i="4"/>
  <c r="K22" i="4"/>
  <c r="J22" i="4"/>
  <c r="I22" i="4"/>
  <c r="H22" i="4"/>
  <c r="G22" i="4"/>
  <c r="F22" i="4"/>
  <c r="E22" i="4"/>
  <c r="D22" i="4"/>
  <c r="P22" i="4" s="1"/>
  <c r="O21" i="4"/>
  <c r="N21" i="4"/>
  <c r="M21" i="4"/>
  <c r="L21" i="4"/>
  <c r="K21" i="4"/>
  <c r="J21" i="4"/>
  <c r="I21" i="4"/>
  <c r="H21" i="4"/>
  <c r="G21" i="4"/>
  <c r="F21" i="4"/>
  <c r="E21" i="4"/>
  <c r="D21" i="4"/>
  <c r="P21" i="4" s="1"/>
  <c r="O20" i="4"/>
  <c r="N20" i="4"/>
  <c r="M20" i="4"/>
  <c r="L20" i="4"/>
  <c r="K20" i="4"/>
  <c r="J20" i="4"/>
  <c r="I20" i="4"/>
  <c r="H20" i="4"/>
  <c r="G20" i="4"/>
  <c r="F20" i="4"/>
  <c r="E20" i="4"/>
  <c r="P127" i="3"/>
  <c r="P126" i="3"/>
  <c r="P125" i="3"/>
  <c r="P124" i="3" s="1"/>
  <c r="P123" i="3"/>
  <c r="P122" i="3"/>
  <c r="P121" i="3"/>
  <c r="P120" i="3" s="1"/>
  <c r="O119" i="3"/>
  <c r="N119" i="3"/>
  <c r="M119" i="3"/>
  <c r="L119" i="3"/>
  <c r="K119" i="3"/>
  <c r="J119" i="3"/>
  <c r="I119" i="3"/>
  <c r="H119" i="3"/>
  <c r="G119" i="3"/>
  <c r="F119" i="3"/>
  <c r="E119" i="3"/>
  <c r="D119" i="3"/>
  <c r="P119" i="3" s="1"/>
  <c r="O118" i="3"/>
  <c r="N118" i="3"/>
  <c r="M118" i="3"/>
  <c r="L118" i="3"/>
  <c r="K118" i="3"/>
  <c r="J118" i="3"/>
  <c r="I118" i="3"/>
  <c r="H118" i="3"/>
  <c r="G118" i="3"/>
  <c r="F118" i="3"/>
  <c r="E118" i="3"/>
  <c r="D118" i="3"/>
  <c r="P118" i="3" s="1"/>
  <c r="O117" i="3"/>
  <c r="N117" i="3"/>
  <c r="M117" i="3"/>
  <c r="L117" i="3"/>
  <c r="K117" i="3"/>
  <c r="J117" i="3"/>
  <c r="I117" i="3"/>
  <c r="H117" i="3"/>
  <c r="G117" i="3"/>
  <c r="F117" i="3"/>
  <c r="E117" i="3"/>
  <c r="D117" i="3"/>
  <c r="P117" i="3" s="1"/>
  <c r="O116" i="3"/>
  <c r="N116" i="3"/>
  <c r="M116" i="3"/>
  <c r="L116" i="3"/>
  <c r="K116" i="3"/>
  <c r="J116" i="3"/>
  <c r="I116" i="3"/>
  <c r="H116" i="3"/>
  <c r="G116" i="3"/>
  <c r="F116" i="3"/>
  <c r="E116" i="3"/>
  <c r="D116" i="3"/>
  <c r="P116" i="3" s="1"/>
  <c r="O115" i="3"/>
  <c r="N115" i="3"/>
  <c r="M115" i="3"/>
  <c r="L115" i="3"/>
  <c r="K115" i="3"/>
  <c r="J115" i="3"/>
  <c r="I115" i="3"/>
  <c r="H115" i="3"/>
  <c r="G115" i="3"/>
  <c r="F115" i="3"/>
  <c r="E115" i="3"/>
  <c r="D115" i="3"/>
  <c r="P115" i="3" s="1"/>
  <c r="O114" i="3"/>
  <c r="N114" i="3"/>
  <c r="M114" i="3"/>
  <c r="L114" i="3"/>
  <c r="K114" i="3"/>
  <c r="J114" i="3"/>
  <c r="I114" i="3"/>
  <c r="H114" i="3"/>
  <c r="G114" i="3"/>
  <c r="F114" i="3"/>
  <c r="E114" i="3"/>
  <c r="D114" i="3"/>
  <c r="P114" i="3" s="1"/>
  <c r="O110" i="3"/>
  <c r="N110" i="3"/>
  <c r="M110" i="3"/>
  <c r="L110" i="3"/>
  <c r="K110" i="3"/>
  <c r="J110" i="3"/>
  <c r="I110" i="3"/>
  <c r="H110" i="3"/>
  <c r="G110" i="3"/>
  <c r="F110" i="3"/>
  <c r="E110" i="3"/>
  <c r="D110" i="3"/>
  <c r="P110" i="3" s="1"/>
  <c r="O109" i="3"/>
  <c r="N109" i="3"/>
  <c r="M109" i="3"/>
  <c r="L109" i="3"/>
  <c r="K109" i="3"/>
  <c r="J109" i="3"/>
  <c r="I109" i="3"/>
  <c r="H109" i="3"/>
  <c r="G109" i="3"/>
  <c r="F109" i="3"/>
  <c r="E109" i="3"/>
  <c r="D109" i="3"/>
  <c r="P109" i="3" s="1"/>
  <c r="O108" i="3"/>
  <c r="N108" i="3"/>
  <c r="M108" i="3"/>
  <c r="L108" i="3"/>
  <c r="K108" i="3"/>
  <c r="J108" i="3"/>
  <c r="I108" i="3"/>
  <c r="H108" i="3"/>
  <c r="G108" i="3"/>
  <c r="F108" i="3"/>
  <c r="E108" i="3"/>
  <c r="D108" i="3"/>
  <c r="P108" i="3" s="1"/>
  <c r="O107" i="3"/>
  <c r="N107" i="3"/>
  <c r="M107" i="3"/>
  <c r="L107" i="3"/>
  <c r="K107" i="3"/>
  <c r="J107" i="3"/>
  <c r="I107" i="3"/>
  <c r="H107" i="3"/>
  <c r="G107" i="3"/>
  <c r="F107" i="3"/>
  <c r="E107" i="3"/>
  <c r="D107" i="3"/>
  <c r="P107" i="3" s="1"/>
  <c r="O106" i="3"/>
  <c r="N106" i="3"/>
  <c r="M106" i="3"/>
  <c r="L106" i="3"/>
  <c r="K106" i="3"/>
  <c r="J106" i="3"/>
  <c r="I106" i="3"/>
  <c r="H106" i="3"/>
  <c r="G106" i="3"/>
  <c r="F106" i="3"/>
  <c r="E106" i="3"/>
  <c r="D106" i="3"/>
  <c r="P106" i="3" s="1"/>
  <c r="O105" i="3"/>
  <c r="N105" i="3"/>
  <c r="M105" i="3"/>
  <c r="L105" i="3"/>
  <c r="K105" i="3"/>
  <c r="J105" i="3"/>
  <c r="I105" i="3"/>
  <c r="H105" i="3"/>
  <c r="G105" i="3"/>
  <c r="F105" i="3"/>
  <c r="E105" i="3"/>
  <c r="D105" i="3"/>
  <c r="P105" i="3" s="1"/>
  <c r="O104" i="3"/>
  <c r="N104" i="3"/>
  <c r="M104" i="3"/>
  <c r="L104" i="3"/>
  <c r="K104" i="3"/>
  <c r="J104" i="3"/>
  <c r="I104" i="3"/>
  <c r="H104" i="3"/>
  <c r="G104" i="3"/>
  <c r="F104" i="3"/>
  <c r="E104" i="3"/>
  <c r="D104" i="3"/>
  <c r="P104" i="3" s="1"/>
  <c r="O103" i="3"/>
  <c r="N103" i="3"/>
  <c r="M103" i="3"/>
  <c r="L103" i="3"/>
  <c r="K103" i="3"/>
  <c r="J103" i="3"/>
  <c r="I103" i="3"/>
  <c r="H103" i="3"/>
  <c r="G103" i="3"/>
  <c r="F103" i="3"/>
  <c r="E103" i="3"/>
  <c r="D103" i="3"/>
  <c r="P103" i="3" s="1"/>
  <c r="O102" i="3"/>
  <c r="N102" i="3"/>
  <c r="M102" i="3"/>
  <c r="L102" i="3"/>
  <c r="K102" i="3"/>
  <c r="J102" i="3"/>
  <c r="I102" i="3"/>
  <c r="H102" i="3"/>
  <c r="G102" i="3"/>
  <c r="F102" i="3"/>
  <c r="E102" i="3"/>
  <c r="D102" i="3"/>
  <c r="P102" i="3" s="1"/>
  <c r="O101" i="3"/>
  <c r="N101" i="3"/>
  <c r="M101" i="3"/>
  <c r="L101" i="3"/>
  <c r="K101" i="3"/>
  <c r="J101" i="3"/>
  <c r="I101" i="3"/>
  <c r="H101" i="3"/>
  <c r="G101" i="3"/>
  <c r="F101" i="3"/>
  <c r="E101" i="3"/>
  <c r="D101" i="3"/>
  <c r="P101" i="3" s="1"/>
  <c r="O100" i="3"/>
  <c r="N100" i="3"/>
  <c r="M100" i="3"/>
  <c r="L100" i="3"/>
  <c r="K100" i="3"/>
  <c r="J100" i="3"/>
  <c r="I100" i="3"/>
  <c r="H100" i="3"/>
  <c r="G100" i="3"/>
  <c r="F100" i="3"/>
  <c r="E100" i="3"/>
  <c r="D100" i="3"/>
  <c r="P100" i="3" s="1"/>
  <c r="O99" i="3"/>
  <c r="N99" i="3"/>
  <c r="M99" i="3"/>
  <c r="L99" i="3"/>
  <c r="K99" i="3"/>
  <c r="J99" i="3"/>
  <c r="I99" i="3"/>
  <c r="H99" i="3"/>
  <c r="G99" i="3"/>
  <c r="F99" i="3"/>
  <c r="E99" i="3"/>
  <c r="D99" i="3"/>
  <c r="P99" i="3" s="1"/>
  <c r="O98" i="3"/>
  <c r="O113" i="3" s="1"/>
  <c r="O112" i="3" s="1"/>
  <c r="N98" i="3"/>
  <c r="N113" i="3" s="1"/>
  <c r="N112" i="3" s="1"/>
  <c r="M98" i="3"/>
  <c r="M113" i="3" s="1"/>
  <c r="M112" i="3" s="1"/>
  <c r="L98" i="3"/>
  <c r="L113" i="3" s="1"/>
  <c r="L112" i="3" s="1"/>
  <c r="K98" i="3"/>
  <c r="K113" i="3" s="1"/>
  <c r="K112" i="3" s="1"/>
  <c r="J98" i="3"/>
  <c r="J113" i="3" s="1"/>
  <c r="J112" i="3" s="1"/>
  <c r="I98" i="3"/>
  <c r="I113" i="3" s="1"/>
  <c r="I112" i="3" s="1"/>
  <c r="H98" i="3"/>
  <c r="H113" i="3" s="1"/>
  <c r="H112" i="3" s="1"/>
  <c r="G98" i="3"/>
  <c r="G113" i="3" s="1"/>
  <c r="G112" i="3" s="1"/>
  <c r="F98" i="3"/>
  <c r="F113" i="3" s="1"/>
  <c r="F112" i="3" s="1"/>
  <c r="E98" i="3"/>
  <c r="E113" i="3" s="1"/>
  <c r="E112" i="3" s="1"/>
  <c r="D98" i="3"/>
  <c r="D113" i="3" s="1"/>
  <c r="O97" i="3"/>
  <c r="N97" i="3"/>
  <c r="M97" i="3"/>
  <c r="L97" i="3"/>
  <c r="K97" i="3"/>
  <c r="J97" i="3"/>
  <c r="I97" i="3"/>
  <c r="H97" i="3"/>
  <c r="G97" i="3"/>
  <c r="F97" i="3"/>
  <c r="E97" i="3"/>
  <c r="D97" i="3"/>
  <c r="P97" i="3" s="1"/>
  <c r="O96" i="3"/>
  <c r="N96" i="3"/>
  <c r="M96" i="3"/>
  <c r="L96" i="3"/>
  <c r="K96" i="3"/>
  <c r="J96" i="3"/>
  <c r="I96" i="3"/>
  <c r="H96" i="3"/>
  <c r="G96" i="3"/>
  <c r="F96" i="3"/>
  <c r="E96" i="3"/>
  <c r="D96" i="3"/>
  <c r="P96" i="3" s="1"/>
  <c r="O95" i="3"/>
  <c r="N95" i="3"/>
  <c r="M95" i="3"/>
  <c r="L95" i="3"/>
  <c r="K95" i="3"/>
  <c r="J95" i="3"/>
  <c r="I95" i="3"/>
  <c r="H95" i="3"/>
  <c r="G95" i="3"/>
  <c r="F95" i="3"/>
  <c r="E95" i="3"/>
  <c r="D95" i="3"/>
  <c r="P95" i="3" s="1"/>
  <c r="O94" i="3"/>
  <c r="N94" i="3"/>
  <c r="M94" i="3"/>
  <c r="L94" i="3"/>
  <c r="K94" i="3"/>
  <c r="J94" i="3"/>
  <c r="I94" i="3"/>
  <c r="H94" i="3"/>
  <c r="G94" i="3"/>
  <c r="F94" i="3"/>
  <c r="E94" i="3"/>
  <c r="D94" i="3"/>
  <c r="P94" i="3" s="1"/>
  <c r="O93" i="3"/>
  <c r="N93" i="3"/>
  <c r="M93" i="3"/>
  <c r="L93" i="3"/>
  <c r="K93" i="3"/>
  <c r="J93" i="3"/>
  <c r="I93" i="3"/>
  <c r="H93" i="3"/>
  <c r="G93" i="3"/>
  <c r="F93" i="3"/>
  <c r="E93" i="3"/>
  <c r="D93" i="3"/>
  <c r="P93" i="3" s="1"/>
  <c r="O92" i="3"/>
  <c r="N92" i="3"/>
  <c r="M92" i="3"/>
  <c r="L92" i="3"/>
  <c r="K92" i="3"/>
  <c r="J92" i="3"/>
  <c r="I92" i="3"/>
  <c r="H92" i="3"/>
  <c r="G92" i="3"/>
  <c r="F92" i="3"/>
  <c r="E92" i="3"/>
  <c r="D92" i="3"/>
  <c r="P92" i="3" s="1"/>
  <c r="O91" i="3"/>
  <c r="N91" i="3"/>
  <c r="M91" i="3"/>
  <c r="L91" i="3"/>
  <c r="K91" i="3"/>
  <c r="J91" i="3"/>
  <c r="I91" i="3"/>
  <c r="H91" i="3"/>
  <c r="G91" i="3"/>
  <c r="F91" i="3"/>
  <c r="E91" i="3"/>
  <c r="D91" i="3"/>
  <c r="P91" i="3" s="1"/>
  <c r="O90" i="3"/>
  <c r="N90" i="3"/>
  <c r="M90" i="3"/>
  <c r="L90" i="3"/>
  <c r="K90" i="3"/>
  <c r="J90" i="3"/>
  <c r="I90" i="3"/>
  <c r="H90" i="3"/>
  <c r="G90" i="3"/>
  <c r="F90" i="3"/>
  <c r="E90" i="3"/>
  <c r="D90" i="3"/>
  <c r="P90" i="3" s="1"/>
  <c r="O89" i="3"/>
  <c r="N89" i="3"/>
  <c r="M89" i="3"/>
  <c r="L89" i="3"/>
  <c r="K89" i="3"/>
  <c r="J89" i="3"/>
  <c r="I89" i="3"/>
  <c r="H89" i="3"/>
  <c r="G89" i="3"/>
  <c r="F89" i="3"/>
  <c r="E89" i="3"/>
  <c r="D89" i="3"/>
  <c r="P89" i="3" s="1"/>
  <c r="O88" i="3"/>
  <c r="N88" i="3"/>
  <c r="M88" i="3"/>
  <c r="L88" i="3"/>
  <c r="K88" i="3"/>
  <c r="J88" i="3"/>
  <c r="I88" i="3"/>
  <c r="H88" i="3"/>
  <c r="G88" i="3"/>
  <c r="F88" i="3"/>
  <c r="E88" i="3"/>
  <c r="D88" i="3"/>
  <c r="P88" i="3" s="1"/>
  <c r="O87" i="3"/>
  <c r="N87" i="3"/>
  <c r="M87" i="3"/>
  <c r="L87" i="3"/>
  <c r="K87" i="3"/>
  <c r="J87" i="3"/>
  <c r="I87" i="3"/>
  <c r="H87" i="3"/>
  <c r="G87" i="3"/>
  <c r="F87" i="3"/>
  <c r="E87" i="3"/>
  <c r="D87" i="3"/>
  <c r="P87" i="3" s="1"/>
  <c r="O86" i="3"/>
  <c r="N86" i="3"/>
  <c r="M86" i="3"/>
  <c r="L86" i="3"/>
  <c r="K86" i="3"/>
  <c r="J86" i="3"/>
  <c r="I86" i="3"/>
  <c r="H86" i="3"/>
  <c r="G86" i="3"/>
  <c r="F86" i="3"/>
  <c r="E86" i="3"/>
  <c r="D86" i="3"/>
  <c r="P86" i="3" s="1"/>
  <c r="O85" i="3"/>
  <c r="N85" i="3"/>
  <c r="M85" i="3"/>
  <c r="L85" i="3"/>
  <c r="K85" i="3"/>
  <c r="J85" i="3"/>
  <c r="I85" i="3"/>
  <c r="H85" i="3"/>
  <c r="G85" i="3"/>
  <c r="F85" i="3"/>
  <c r="E85" i="3"/>
  <c r="D85" i="3"/>
  <c r="P85" i="3" s="1"/>
  <c r="O84" i="3"/>
  <c r="N84" i="3"/>
  <c r="M84" i="3"/>
  <c r="L84" i="3"/>
  <c r="K84" i="3"/>
  <c r="J84" i="3"/>
  <c r="I84" i="3"/>
  <c r="H84" i="3"/>
  <c r="G84" i="3"/>
  <c r="F84" i="3"/>
  <c r="E84" i="3"/>
  <c r="D84" i="3"/>
  <c r="P84" i="3" s="1"/>
  <c r="O83" i="3"/>
  <c r="N83" i="3"/>
  <c r="M83" i="3"/>
  <c r="L83" i="3"/>
  <c r="K83" i="3"/>
  <c r="J83" i="3"/>
  <c r="I83" i="3"/>
  <c r="H83" i="3"/>
  <c r="G83" i="3"/>
  <c r="F83" i="3"/>
  <c r="E83" i="3"/>
  <c r="D83" i="3"/>
  <c r="P83" i="3" s="1"/>
  <c r="O82" i="3"/>
  <c r="N82" i="3"/>
  <c r="M82" i="3"/>
  <c r="L82" i="3"/>
  <c r="K82" i="3"/>
  <c r="J82" i="3"/>
  <c r="I82" i="3"/>
  <c r="H82" i="3"/>
  <c r="G82" i="3"/>
  <c r="F82" i="3"/>
  <c r="E82" i="3"/>
  <c r="D82" i="3"/>
  <c r="P82" i="3" s="1"/>
  <c r="O81" i="3"/>
  <c r="N81" i="3"/>
  <c r="M81" i="3"/>
  <c r="L81" i="3"/>
  <c r="K81" i="3"/>
  <c r="J81" i="3"/>
  <c r="I81" i="3"/>
  <c r="H81" i="3"/>
  <c r="G81" i="3"/>
  <c r="F81" i="3"/>
  <c r="E81" i="3"/>
  <c r="D81" i="3"/>
  <c r="P81" i="3" s="1"/>
  <c r="O80" i="3"/>
  <c r="N80" i="3"/>
  <c r="M80" i="3"/>
  <c r="L80" i="3"/>
  <c r="K80" i="3"/>
  <c r="J80" i="3"/>
  <c r="I80" i="3"/>
  <c r="H80" i="3"/>
  <c r="G80" i="3"/>
  <c r="F80" i="3"/>
  <c r="E80" i="3"/>
  <c r="D80" i="3"/>
  <c r="P80" i="3" s="1"/>
  <c r="O79" i="3"/>
  <c r="N79" i="3"/>
  <c r="M79" i="3"/>
  <c r="L79" i="3"/>
  <c r="K79" i="3"/>
  <c r="J79" i="3"/>
  <c r="I79" i="3"/>
  <c r="H79" i="3"/>
  <c r="G79" i="3"/>
  <c r="F79" i="3"/>
  <c r="E79" i="3"/>
  <c r="D79" i="3"/>
  <c r="P79" i="3" s="1"/>
  <c r="O78" i="3"/>
  <c r="N78" i="3"/>
  <c r="M78" i="3"/>
  <c r="L78" i="3"/>
  <c r="K78" i="3"/>
  <c r="J78" i="3"/>
  <c r="I78" i="3"/>
  <c r="H78" i="3"/>
  <c r="G78" i="3"/>
  <c r="F78" i="3"/>
  <c r="E78" i="3"/>
  <c r="D78" i="3"/>
  <c r="P78" i="3" s="1"/>
  <c r="O77" i="3"/>
  <c r="N77" i="3"/>
  <c r="M77" i="3"/>
  <c r="L77" i="3"/>
  <c r="K77" i="3"/>
  <c r="J77" i="3"/>
  <c r="I77" i="3"/>
  <c r="H77" i="3"/>
  <c r="G77" i="3"/>
  <c r="F77" i="3"/>
  <c r="E77" i="3"/>
  <c r="D77" i="3"/>
  <c r="P77" i="3" s="1"/>
  <c r="O76" i="3"/>
  <c r="N76" i="3"/>
  <c r="M76" i="3"/>
  <c r="L76" i="3"/>
  <c r="K76" i="3"/>
  <c r="J76" i="3"/>
  <c r="I76" i="3"/>
  <c r="H76" i="3"/>
  <c r="G76" i="3"/>
  <c r="F76" i="3"/>
  <c r="E76" i="3"/>
  <c r="D76" i="3"/>
  <c r="P76" i="3" s="1"/>
  <c r="O75" i="3"/>
  <c r="N75" i="3"/>
  <c r="M75" i="3"/>
  <c r="L75" i="3"/>
  <c r="K75" i="3"/>
  <c r="J75" i="3"/>
  <c r="I75" i="3"/>
  <c r="H75" i="3"/>
  <c r="G75" i="3"/>
  <c r="F75" i="3"/>
  <c r="E75" i="3"/>
  <c r="D75" i="3"/>
  <c r="P75" i="3" s="1"/>
  <c r="O74" i="3"/>
  <c r="N74" i="3"/>
  <c r="M74" i="3"/>
  <c r="L74" i="3"/>
  <c r="K74" i="3"/>
  <c r="J74" i="3"/>
  <c r="I74" i="3"/>
  <c r="H74" i="3"/>
  <c r="G74" i="3"/>
  <c r="F74" i="3"/>
  <c r="E74" i="3"/>
  <c r="D74" i="3"/>
  <c r="P74" i="3" s="1"/>
  <c r="O73" i="3"/>
  <c r="N73" i="3"/>
  <c r="N72" i="3" s="1"/>
  <c r="N68" i="3" s="1"/>
  <c r="M73" i="3"/>
  <c r="L73" i="3"/>
  <c r="L72" i="3" s="1"/>
  <c r="L68" i="3" s="1"/>
  <c r="K73" i="3"/>
  <c r="J73" i="3"/>
  <c r="J72" i="3" s="1"/>
  <c r="J68" i="3" s="1"/>
  <c r="I73" i="3"/>
  <c r="H73" i="3"/>
  <c r="H72" i="3" s="1"/>
  <c r="H68" i="3" s="1"/>
  <c r="G73" i="3"/>
  <c r="F73" i="3"/>
  <c r="F72" i="3" s="1"/>
  <c r="F68" i="3" s="1"/>
  <c r="E73" i="3"/>
  <c r="D73" i="3"/>
  <c r="D72" i="3" s="1"/>
  <c r="O72" i="3"/>
  <c r="M72" i="3"/>
  <c r="K72" i="3"/>
  <c r="I72" i="3"/>
  <c r="G72" i="3"/>
  <c r="E72" i="3"/>
  <c r="O71" i="3"/>
  <c r="N71" i="3"/>
  <c r="M71" i="3"/>
  <c r="L71" i="3"/>
  <c r="K71" i="3"/>
  <c r="J71" i="3"/>
  <c r="I71" i="3"/>
  <c r="H71" i="3"/>
  <c r="G71" i="3"/>
  <c r="F71" i="3"/>
  <c r="E71" i="3"/>
  <c r="D71" i="3"/>
  <c r="P71" i="3" s="1"/>
  <c r="O70" i="3"/>
  <c r="N70" i="3"/>
  <c r="M70" i="3"/>
  <c r="L70" i="3"/>
  <c r="K70" i="3"/>
  <c r="J70" i="3"/>
  <c r="I70" i="3"/>
  <c r="H70" i="3"/>
  <c r="G70" i="3"/>
  <c r="F70" i="3"/>
  <c r="E70" i="3"/>
  <c r="D70" i="3"/>
  <c r="P70" i="3" s="1"/>
  <c r="O69" i="3"/>
  <c r="N69" i="3"/>
  <c r="M69" i="3"/>
  <c r="L69" i="3"/>
  <c r="K69" i="3"/>
  <c r="J69" i="3"/>
  <c r="I69" i="3"/>
  <c r="H69" i="3"/>
  <c r="G69" i="3"/>
  <c r="F69" i="3"/>
  <c r="E69" i="3"/>
  <c r="D69" i="3"/>
  <c r="P69" i="3" s="1"/>
  <c r="O68" i="3"/>
  <c r="M68" i="3"/>
  <c r="K68" i="3"/>
  <c r="I68" i="3"/>
  <c r="G68" i="3"/>
  <c r="E68" i="3"/>
  <c r="O67" i="3"/>
  <c r="N67" i="3"/>
  <c r="M67" i="3"/>
  <c r="L67" i="3"/>
  <c r="K67" i="3"/>
  <c r="J67" i="3"/>
  <c r="I67" i="3"/>
  <c r="H67" i="3"/>
  <c r="G67" i="3"/>
  <c r="F67" i="3"/>
  <c r="E67" i="3"/>
  <c r="D67" i="3"/>
  <c r="P67" i="3" s="1"/>
  <c r="O66" i="3"/>
  <c r="N66" i="3"/>
  <c r="M66" i="3"/>
  <c r="L66" i="3"/>
  <c r="K66" i="3"/>
  <c r="J66" i="3"/>
  <c r="I66" i="3"/>
  <c r="H66" i="3"/>
  <c r="G66" i="3"/>
  <c r="F66" i="3"/>
  <c r="E66" i="3"/>
  <c r="D66" i="3"/>
  <c r="P66" i="3" s="1"/>
  <c r="O65" i="3"/>
  <c r="N65" i="3"/>
  <c r="M65" i="3"/>
  <c r="L65" i="3"/>
  <c r="K65" i="3"/>
  <c r="J65" i="3"/>
  <c r="I65" i="3"/>
  <c r="H65" i="3"/>
  <c r="G65" i="3"/>
  <c r="F65" i="3"/>
  <c r="E65" i="3"/>
  <c r="D65" i="3"/>
  <c r="P65" i="3" s="1"/>
  <c r="O64" i="3"/>
  <c r="N64" i="3"/>
  <c r="M64" i="3"/>
  <c r="L64" i="3"/>
  <c r="K64" i="3"/>
  <c r="J64" i="3"/>
  <c r="I64" i="3"/>
  <c r="H64" i="3"/>
  <c r="G64" i="3"/>
  <c r="F64" i="3"/>
  <c r="E64" i="3"/>
  <c r="D64" i="3"/>
  <c r="P64" i="3" s="1"/>
  <c r="O63" i="3"/>
  <c r="N63" i="3"/>
  <c r="M63" i="3"/>
  <c r="L63" i="3"/>
  <c r="K63" i="3"/>
  <c r="J63" i="3"/>
  <c r="I63" i="3"/>
  <c r="H63" i="3"/>
  <c r="G63" i="3"/>
  <c r="F63" i="3"/>
  <c r="E63" i="3"/>
  <c r="D63" i="3"/>
  <c r="P63" i="3" s="1"/>
  <c r="O62" i="3"/>
  <c r="N62" i="3"/>
  <c r="M62" i="3"/>
  <c r="L62" i="3"/>
  <c r="K62" i="3"/>
  <c r="J62" i="3"/>
  <c r="I62" i="3"/>
  <c r="H62" i="3"/>
  <c r="G62" i="3"/>
  <c r="F62" i="3"/>
  <c r="E62" i="3"/>
  <c r="D62" i="3"/>
  <c r="P62" i="3" s="1"/>
  <c r="O61" i="3"/>
  <c r="N61" i="3"/>
  <c r="M61" i="3"/>
  <c r="L61" i="3"/>
  <c r="K61" i="3"/>
  <c r="J61" i="3"/>
  <c r="I61" i="3"/>
  <c r="H61" i="3"/>
  <c r="G61" i="3"/>
  <c r="F61" i="3"/>
  <c r="E61" i="3"/>
  <c r="D61" i="3"/>
  <c r="P61" i="3" s="1"/>
  <c r="O60" i="3"/>
  <c r="N60" i="3"/>
  <c r="M60" i="3"/>
  <c r="L60" i="3"/>
  <c r="K60" i="3"/>
  <c r="J60" i="3"/>
  <c r="I60" i="3"/>
  <c r="H60" i="3"/>
  <c r="G60" i="3"/>
  <c r="F60" i="3"/>
  <c r="E60" i="3"/>
  <c r="D60" i="3"/>
  <c r="P60" i="3" s="1"/>
  <c r="O59" i="3"/>
  <c r="N59" i="3"/>
  <c r="M59" i="3"/>
  <c r="L59" i="3"/>
  <c r="K59" i="3"/>
  <c r="J59" i="3"/>
  <c r="I59" i="3"/>
  <c r="H59" i="3"/>
  <c r="G59" i="3"/>
  <c r="F59" i="3"/>
  <c r="E59" i="3"/>
  <c r="D59" i="3"/>
  <c r="P59" i="3" s="1"/>
  <c r="O58" i="3"/>
  <c r="N58" i="3"/>
  <c r="M58" i="3"/>
  <c r="L58" i="3"/>
  <c r="K58" i="3"/>
  <c r="J58" i="3"/>
  <c r="I58" i="3"/>
  <c r="H58" i="3"/>
  <c r="G58" i="3"/>
  <c r="F58" i="3"/>
  <c r="E58" i="3"/>
  <c r="D58" i="3"/>
  <c r="P58" i="3" s="1"/>
  <c r="O57" i="3"/>
  <c r="O111" i="3" s="1"/>
  <c r="N57" i="3"/>
  <c r="N111" i="3" s="1"/>
  <c r="M57" i="3"/>
  <c r="M111" i="3" s="1"/>
  <c r="L57" i="3"/>
  <c r="L111" i="3" s="1"/>
  <c r="K57" i="3"/>
  <c r="K111" i="3" s="1"/>
  <c r="J57" i="3"/>
  <c r="J111" i="3" s="1"/>
  <c r="I57" i="3"/>
  <c r="I111" i="3" s="1"/>
  <c r="H57" i="3"/>
  <c r="H111" i="3" s="1"/>
  <c r="G57" i="3"/>
  <c r="G111" i="3" s="1"/>
  <c r="F57" i="3"/>
  <c r="F111" i="3" s="1"/>
  <c r="E57" i="3"/>
  <c r="E111" i="3" s="1"/>
  <c r="D57" i="3"/>
  <c r="D111" i="3" s="1"/>
  <c r="P111" i="3" s="1"/>
  <c r="O55" i="3"/>
  <c r="N55" i="3"/>
  <c r="M55" i="3"/>
  <c r="L55" i="3"/>
  <c r="K55" i="3"/>
  <c r="J55" i="3"/>
  <c r="I55" i="3"/>
  <c r="H55" i="3"/>
  <c r="G55" i="3"/>
  <c r="F55" i="3"/>
  <c r="E55" i="3"/>
  <c r="D55" i="3"/>
  <c r="P55" i="3" s="1"/>
  <c r="O54" i="3"/>
  <c r="N54" i="3"/>
  <c r="M54" i="3"/>
  <c r="L54" i="3"/>
  <c r="K54" i="3"/>
  <c r="J54" i="3"/>
  <c r="I54" i="3"/>
  <c r="H54" i="3"/>
  <c r="G54" i="3"/>
  <c r="F54" i="3"/>
  <c r="E54" i="3"/>
  <c r="D54" i="3"/>
  <c r="P54" i="3" s="1"/>
  <c r="O53" i="3"/>
  <c r="N53" i="3"/>
  <c r="M53" i="3"/>
  <c r="L53" i="3"/>
  <c r="K53" i="3"/>
  <c r="J53" i="3"/>
  <c r="I53" i="3"/>
  <c r="H53" i="3"/>
  <c r="G53" i="3"/>
  <c r="F53" i="3"/>
  <c r="E53" i="3"/>
  <c r="D53" i="3"/>
  <c r="P53" i="3" s="1"/>
  <c r="O52" i="3"/>
  <c r="N52" i="3"/>
  <c r="M52" i="3"/>
  <c r="L52" i="3"/>
  <c r="K52" i="3"/>
  <c r="J52" i="3"/>
  <c r="I52" i="3"/>
  <c r="H52" i="3"/>
  <c r="G52" i="3"/>
  <c r="F52" i="3"/>
  <c r="E52" i="3"/>
  <c r="D52" i="3"/>
  <c r="P52" i="3" s="1"/>
  <c r="O51" i="3"/>
  <c r="N51" i="3"/>
  <c r="M51" i="3"/>
  <c r="L51" i="3"/>
  <c r="K51" i="3"/>
  <c r="J51" i="3"/>
  <c r="I51" i="3"/>
  <c r="H51" i="3"/>
  <c r="G51" i="3"/>
  <c r="F51" i="3"/>
  <c r="E51" i="3"/>
  <c r="D51" i="3"/>
  <c r="P51" i="3" s="1"/>
  <c r="O50" i="3"/>
  <c r="N50" i="3"/>
  <c r="M50" i="3"/>
  <c r="L50" i="3"/>
  <c r="K50" i="3"/>
  <c r="J50" i="3"/>
  <c r="I50" i="3"/>
  <c r="H50" i="3"/>
  <c r="G50" i="3"/>
  <c r="F50" i="3"/>
  <c r="E50" i="3"/>
  <c r="D50" i="3"/>
  <c r="P50" i="3" s="1"/>
  <c r="O49" i="3"/>
  <c r="N49" i="3"/>
  <c r="M49" i="3"/>
  <c r="L49" i="3"/>
  <c r="K49" i="3"/>
  <c r="J49" i="3"/>
  <c r="I49" i="3"/>
  <c r="H49" i="3"/>
  <c r="G49" i="3"/>
  <c r="F49" i="3"/>
  <c r="E49" i="3"/>
  <c r="D49" i="3"/>
  <c r="P49" i="3" s="1"/>
  <c r="O48" i="3"/>
  <c r="N48" i="3"/>
  <c r="M48" i="3"/>
  <c r="L48" i="3"/>
  <c r="K48" i="3"/>
  <c r="J48" i="3"/>
  <c r="I48" i="3"/>
  <c r="H48" i="3"/>
  <c r="G48" i="3"/>
  <c r="F48" i="3"/>
  <c r="E48" i="3"/>
  <c r="D48" i="3"/>
  <c r="P48" i="3" s="1"/>
  <c r="O47" i="3"/>
  <c r="N47" i="3"/>
  <c r="M47" i="3"/>
  <c r="L47" i="3"/>
  <c r="K47" i="3"/>
  <c r="J47" i="3"/>
  <c r="I47" i="3"/>
  <c r="H47" i="3"/>
  <c r="G47" i="3"/>
  <c r="F47" i="3"/>
  <c r="E47" i="3"/>
  <c r="D47" i="3"/>
  <c r="P47" i="3" s="1"/>
  <c r="O46" i="3"/>
  <c r="N46" i="3"/>
  <c r="M46" i="3"/>
  <c r="L46" i="3"/>
  <c r="K46" i="3"/>
  <c r="J46" i="3"/>
  <c r="I46" i="3"/>
  <c r="H46" i="3"/>
  <c r="G46" i="3"/>
  <c r="F46" i="3"/>
  <c r="E46" i="3"/>
  <c r="D46" i="3"/>
  <c r="P46" i="3" s="1"/>
  <c r="O45" i="3"/>
  <c r="N45" i="3"/>
  <c r="M45" i="3"/>
  <c r="L45" i="3"/>
  <c r="K45" i="3"/>
  <c r="J45" i="3"/>
  <c r="I45" i="3"/>
  <c r="H45" i="3"/>
  <c r="G45" i="3"/>
  <c r="F45" i="3"/>
  <c r="E45" i="3"/>
  <c r="D45" i="3"/>
  <c r="P45" i="3" s="1"/>
  <c r="O44" i="3"/>
  <c r="N44" i="3"/>
  <c r="M44" i="3"/>
  <c r="L44" i="3"/>
  <c r="K44" i="3"/>
  <c r="J44" i="3"/>
  <c r="I44" i="3"/>
  <c r="H44" i="3"/>
  <c r="G44" i="3"/>
  <c r="F44" i="3"/>
  <c r="E44" i="3"/>
  <c r="D44" i="3"/>
  <c r="P44" i="3" s="1"/>
  <c r="O43" i="3"/>
  <c r="N43" i="3"/>
  <c r="M43" i="3"/>
  <c r="L43" i="3"/>
  <c r="K43" i="3"/>
  <c r="J43" i="3"/>
  <c r="I43" i="3"/>
  <c r="H43" i="3"/>
  <c r="G43" i="3"/>
  <c r="F43" i="3"/>
  <c r="E43" i="3"/>
  <c r="D43" i="3"/>
  <c r="P43" i="3" s="1"/>
  <c r="O42" i="3"/>
  <c r="N42" i="3"/>
  <c r="M42" i="3"/>
  <c r="L42" i="3"/>
  <c r="K42" i="3"/>
  <c r="J42" i="3"/>
  <c r="I42" i="3"/>
  <c r="H42" i="3"/>
  <c r="G42" i="3"/>
  <c r="F42" i="3"/>
  <c r="E42" i="3"/>
  <c r="D42" i="3"/>
  <c r="P42" i="3" s="1"/>
  <c r="O41" i="3"/>
  <c r="N41" i="3"/>
  <c r="M41" i="3"/>
  <c r="L41" i="3"/>
  <c r="K41" i="3"/>
  <c r="J41" i="3"/>
  <c r="I41" i="3"/>
  <c r="H41" i="3"/>
  <c r="G41" i="3"/>
  <c r="F41" i="3"/>
  <c r="E41" i="3"/>
  <c r="D41" i="3"/>
  <c r="P41" i="3" s="1"/>
  <c r="O40" i="3"/>
  <c r="N40" i="3"/>
  <c r="M40" i="3"/>
  <c r="L40" i="3"/>
  <c r="K40" i="3"/>
  <c r="J40" i="3"/>
  <c r="I40" i="3"/>
  <c r="H40" i="3"/>
  <c r="G40" i="3"/>
  <c r="F40" i="3"/>
  <c r="E40" i="3"/>
  <c r="D40" i="3"/>
  <c r="P40" i="3" s="1"/>
  <c r="O39" i="3"/>
  <c r="N39" i="3"/>
  <c r="M39" i="3"/>
  <c r="L39" i="3"/>
  <c r="K39" i="3"/>
  <c r="J39" i="3"/>
  <c r="I39" i="3"/>
  <c r="H39" i="3"/>
  <c r="G39" i="3"/>
  <c r="F39" i="3"/>
  <c r="E39" i="3"/>
  <c r="D39" i="3"/>
  <c r="P39" i="3" s="1"/>
  <c r="O38" i="3"/>
  <c r="N38" i="3"/>
  <c r="M38" i="3"/>
  <c r="L38" i="3"/>
  <c r="K38" i="3"/>
  <c r="J38" i="3"/>
  <c r="I38" i="3"/>
  <c r="H38" i="3"/>
  <c r="G38" i="3"/>
  <c r="F38" i="3"/>
  <c r="E38" i="3"/>
  <c r="D38" i="3"/>
  <c r="P38" i="3" s="1"/>
  <c r="O37" i="3"/>
  <c r="N37" i="3"/>
  <c r="M37" i="3"/>
  <c r="L37" i="3"/>
  <c r="K37" i="3"/>
  <c r="J37" i="3"/>
  <c r="I37" i="3"/>
  <c r="H37" i="3"/>
  <c r="G37" i="3"/>
  <c r="F37" i="3"/>
  <c r="E37" i="3"/>
  <c r="D37" i="3"/>
  <c r="P37" i="3" s="1"/>
  <c r="O36" i="3"/>
  <c r="N36" i="3"/>
  <c r="M36" i="3"/>
  <c r="L36" i="3"/>
  <c r="K36" i="3"/>
  <c r="J36" i="3"/>
  <c r="I36" i="3"/>
  <c r="H36" i="3"/>
  <c r="G36" i="3"/>
  <c r="F36" i="3"/>
  <c r="E36" i="3"/>
  <c r="D36" i="3"/>
  <c r="P36" i="3" s="1"/>
  <c r="O35" i="3"/>
  <c r="N35" i="3"/>
  <c r="M35" i="3"/>
  <c r="L35" i="3"/>
  <c r="K35" i="3"/>
  <c r="J35" i="3"/>
  <c r="I35" i="3"/>
  <c r="H35" i="3"/>
  <c r="G35" i="3"/>
  <c r="F35" i="3"/>
  <c r="E35" i="3"/>
  <c r="D35" i="3"/>
  <c r="P35" i="3" s="1"/>
  <c r="O34" i="3"/>
  <c r="N34" i="3"/>
  <c r="M34" i="3"/>
  <c r="L34" i="3"/>
  <c r="K34" i="3"/>
  <c r="J34" i="3"/>
  <c r="I34" i="3"/>
  <c r="H34" i="3"/>
  <c r="G34" i="3"/>
  <c r="F34" i="3"/>
  <c r="E34" i="3"/>
  <c r="D34" i="3"/>
  <c r="P34" i="3" s="1"/>
  <c r="O33" i="3"/>
  <c r="N33" i="3"/>
  <c r="M33" i="3"/>
  <c r="L33" i="3"/>
  <c r="K33" i="3"/>
  <c r="J33" i="3"/>
  <c r="I33" i="3"/>
  <c r="H33" i="3"/>
  <c r="G33" i="3"/>
  <c r="F33" i="3"/>
  <c r="E33" i="3"/>
  <c r="D33" i="3"/>
  <c r="P33" i="3" s="1"/>
  <c r="O32" i="3"/>
  <c r="N32" i="3"/>
  <c r="M32" i="3"/>
  <c r="L32" i="3"/>
  <c r="K32" i="3"/>
  <c r="J32" i="3"/>
  <c r="I32" i="3"/>
  <c r="H32" i="3"/>
  <c r="G32" i="3"/>
  <c r="F32" i="3"/>
  <c r="E32" i="3"/>
  <c r="D32" i="3"/>
  <c r="P32" i="3" s="1"/>
  <c r="O31" i="3"/>
  <c r="N31" i="3"/>
  <c r="M31" i="3"/>
  <c r="L31" i="3"/>
  <c r="K31" i="3"/>
  <c r="J31" i="3"/>
  <c r="I31" i="3"/>
  <c r="H31" i="3"/>
  <c r="G31" i="3"/>
  <c r="F31" i="3"/>
  <c r="E31" i="3"/>
  <c r="D31" i="3"/>
  <c r="P31" i="3" s="1"/>
  <c r="O30" i="3"/>
  <c r="N30" i="3"/>
  <c r="M30" i="3"/>
  <c r="L30" i="3"/>
  <c r="K30" i="3"/>
  <c r="J30" i="3"/>
  <c r="I30" i="3"/>
  <c r="H30" i="3"/>
  <c r="G30" i="3"/>
  <c r="F30" i="3"/>
  <c r="E30" i="3"/>
  <c r="D30" i="3"/>
  <c r="P30" i="3" s="1"/>
  <c r="O29" i="3"/>
  <c r="N29" i="3"/>
  <c r="M29" i="3"/>
  <c r="L29" i="3"/>
  <c r="K29" i="3"/>
  <c r="J29" i="3"/>
  <c r="I29" i="3"/>
  <c r="H29" i="3"/>
  <c r="G29" i="3"/>
  <c r="F29" i="3"/>
  <c r="E29" i="3"/>
  <c r="D29" i="3"/>
  <c r="P29" i="3" s="1"/>
  <c r="O28" i="3"/>
  <c r="N28" i="3"/>
  <c r="M28" i="3"/>
  <c r="L28" i="3"/>
  <c r="K28" i="3"/>
  <c r="J28" i="3"/>
  <c r="I28" i="3"/>
  <c r="H28" i="3"/>
  <c r="G28" i="3"/>
  <c r="F28" i="3"/>
  <c r="E28" i="3"/>
  <c r="D28" i="3"/>
  <c r="P28" i="3" s="1"/>
  <c r="O27" i="3"/>
  <c r="N27" i="3"/>
  <c r="M27" i="3"/>
  <c r="L27" i="3"/>
  <c r="K27" i="3"/>
  <c r="J27" i="3"/>
  <c r="I27" i="3"/>
  <c r="H27" i="3"/>
  <c r="G27" i="3"/>
  <c r="F27" i="3"/>
  <c r="E27" i="3"/>
  <c r="D27" i="3"/>
  <c r="P27" i="3" s="1"/>
  <c r="O26" i="3"/>
  <c r="N26" i="3"/>
  <c r="M26" i="3"/>
  <c r="L26" i="3"/>
  <c r="K26" i="3"/>
  <c r="J26" i="3"/>
  <c r="I26" i="3"/>
  <c r="H26" i="3"/>
  <c r="G26" i="3"/>
  <c r="F26" i="3"/>
  <c r="E26" i="3"/>
  <c r="D26" i="3"/>
  <c r="P26" i="3" s="1"/>
  <c r="O25" i="3"/>
  <c r="N25" i="3"/>
  <c r="M25" i="3"/>
  <c r="L25" i="3"/>
  <c r="K25" i="3"/>
  <c r="J25" i="3"/>
  <c r="I25" i="3"/>
  <c r="H25" i="3"/>
  <c r="G25" i="3"/>
  <c r="F25" i="3"/>
  <c r="E25" i="3"/>
  <c r="D25" i="3"/>
  <c r="P25" i="3" s="1"/>
  <c r="O24" i="3"/>
  <c r="N24" i="3"/>
  <c r="M24" i="3"/>
  <c r="L24" i="3"/>
  <c r="K24" i="3"/>
  <c r="J24" i="3"/>
  <c r="I24" i="3"/>
  <c r="H24" i="3"/>
  <c r="G24" i="3"/>
  <c r="F24" i="3"/>
  <c r="E24" i="3"/>
  <c r="D24" i="3"/>
  <c r="P24" i="3" s="1"/>
  <c r="O23" i="3"/>
  <c r="N23" i="3"/>
  <c r="M23" i="3"/>
  <c r="L23" i="3"/>
  <c r="K23" i="3"/>
  <c r="J23" i="3"/>
  <c r="I23" i="3"/>
  <c r="H23" i="3"/>
  <c r="G23" i="3"/>
  <c r="F23" i="3"/>
  <c r="E23" i="3"/>
  <c r="D23" i="3"/>
  <c r="P23" i="3" s="1"/>
  <c r="O22" i="3"/>
  <c r="N22" i="3"/>
  <c r="M22" i="3"/>
  <c r="L22" i="3"/>
  <c r="K22" i="3"/>
  <c r="J22" i="3"/>
  <c r="I22" i="3"/>
  <c r="H22" i="3"/>
  <c r="G22" i="3"/>
  <c r="F22" i="3"/>
  <c r="E22" i="3"/>
  <c r="D22" i="3"/>
  <c r="P22" i="3" s="1"/>
  <c r="O21" i="3"/>
  <c r="N21" i="3"/>
  <c r="M21" i="3"/>
  <c r="L21" i="3"/>
  <c r="K21" i="3"/>
  <c r="J21" i="3"/>
  <c r="I21" i="3"/>
  <c r="H21" i="3"/>
  <c r="G21" i="3"/>
  <c r="F21" i="3"/>
  <c r="E21" i="3"/>
  <c r="D21" i="3"/>
  <c r="P21" i="3" s="1"/>
  <c r="O20" i="3"/>
  <c r="N20" i="3"/>
  <c r="M20" i="3"/>
  <c r="L20" i="3"/>
  <c r="K20" i="3"/>
  <c r="J20" i="3"/>
  <c r="I20" i="3"/>
  <c r="H20" i="3"/>
  <c r="G20" i="3"/>
  <c r="F20" i="3"/>
  <c r="E20" i="3"/>
  <c r="D20" i="3"/>
  <c r="P20" i="3" s="1"/>
  <c r="P127" i="2"/>
  <c r="P127" i="6" s="1"/>
  <c r="P126" i="2"/>
  <c r="P126" i="6" s="1"/>
  <c r="P125" i="2"/>
  <c r="P125" i="6" s="1"/>
  <c r="P124" i="6" s="1"/>
  <c r="P123" i="2"/>
  <c r="P123" i="6" s="1"/>
  <c r="P122" i="2"/>
  <c r="P122" i="6" s="1"/>
  <c r="P121" i="2"/>
  <c r="P121" i="6" s="1"/>
  <c r="P120" i="6" s="1"/>
  <c r="O119" i="2"/>
  <c r="O119" i="6" s="1"/>
  <c r="N119" i="2"/>
  <c r="N119" i="6" s="1"/>
  <c r="M119" i="2"/>
  <c r="M119" i="6" s="1"/>
  <c r="L119" i="2"/>
  <c r="L119" i="6" s="1"/>
  <c r="K119" i="2"/>
  <c r="K119" i="6" s="1"/>
  <c r="J119" i="2"/>
  <c r="J119" i="6" s="1"/>
  <c r="I119" i="2"/>
  <c r="I119" i="6" s="1"/>
  <c r="H119" i="2"/>
  <c r="H119" i="6" s="1"/>
  <c r="G119" i="2"/>
  <c r="G119" i="6" s="1"/>
  <c r="F119" i="2"/>
  <c r="F119" i="6" s="1"/>
  <c r="E119" i="2"/>
  <c r="E119" i="6" s="1"/>
  <c r="D119" i="2"/>
  <c r="D119" i="6" s="1"/>
  <c r="P119" i="6" s="1"/>
  <c r="O118" i="2"/>
  <c r="O118" i="6" s="1"/>
  <c r="N118" i="2"/>
  <c r="N118" i="6" s="1"/>
  <c r="M118" i="2"/>
  <c r="M118" i="6" s="1"/>
  <c r="L118" i="2"/>
  <c r="L118" i="6" s="1"/>
  <c r="K118" i="2"/>
  <c r="K118" i="6" s="1"/>
  <c r="J118" i="2"/>
  <c r="J118" i="6" s="1"/>
  <c r="I118" i="2"/>
  <c r="I118" i="6" s="1"/>
  <c r="H118" i="2"/>
  <c r="H118" i="6" s="1"/>
  <c r="G118" i="2"/>
  <c r="G118" i="6" s="1"/>
  <c r="F118" i="2"/>
  <c r="F118" i="6" s="1"/>
  <c r="E118" i="2"/>
  <c r="E118" i="6" s="1"/>
  <c r="D118" i="2"/>
  <c r="D118" i="6" s="1"/>
  <c r="O117" i="2"/>
  <c r="O117" i="6" s="1"/>
  <c r="N117" i="2"/>
  <c r="N117" i="6" s="1"/>
  <c r="M117" i="2"/>
  <c r="M117" i="6" s="1"/>
  <c r="L117" i="2"/>
  <c r="L117" i="6" s="1"/>
  <c r="K117" i="2"/>
  <c r="K117" i="6" s="1"/>
  <c r="J117" i="2"/>
  <c r="J117" i="6" s="1"/>
  <c r="I117" i="2"/>
  <c r="I117" i="6" s="1"/>
  <c r="H117" i="2"/>
  <c r="H117" i="6" s="1"/>
  <c r="G117" i="2"/>
  <c r="G117" i="6" s="1"/>
  <c r="F117" i="2"/>
  <c r="F117" i="6" s="1"/>
  <c r="E117" i="2"/>
  <c r="E117" i="6" s="1"/>
  <c r="D117" i="2"/>
  <c r="D117" i="6" s="1"/>
  <c r="P117" i="6" s="1"/>
  <c r="O116" i="2"/>
  <c r="O116" i="6" s="1"/>
  <c r="N116" i="2"/>
  <c r="N116" i="6" s="1"/>
  <c r="M116" i="2"/>
  <c r="M116" i="6" s="1"/>
  <c r="L116" i="2"/>
  <c r="L116" i="6" s="1"/>
  <c r="K116" i="2"/>
  <c r="K116" i="6" s="1"/>
  <c r="J116" i="2"/>
  <c r="J116" i="6" s="1"/>
  <c r="I116" i="2"/>
  <c r="I116" i="6" s="1"/>
  <c r="H116" i="2"/>
  <c r="H116" i="6" s="1"/>
  <c r="G116" i="2"/>
  <c r="G116" i="6" s="1"/>
  <c r="F116" i="2"/>
  <c r="F116" i="6" s="1"/>
  <c r="E116" i="2"/>
  <c r="E116" i="6" s="1"/>
  <c r="D116" i="2"/>
  <c r="D116" i="6" s="1"/>
  <c r="O115" i="2"/>
  <c r="O115" i="6" s="1"/>
  <c r="N115" i="2"/>
  <c r="N115" i="6" s="1"/>
  <c r="M115" i="2"/>
  <c r="M115" i="6" s="1"/>
  <c r="L115" i="2"/>
  <c r="L115" i="6" s="1"/>
  <c r="K115" i="2"/>
  <c r="K115" i="6" s="1"/>
  <c r="J115" i="2"/>
  <c r="J115" i="6" s="1"/>
  <c r="I115" i="2"/>
  <c r="I115" i="6" s="1"/>
  <c r="H115" i="2"/>
  <c r="H115" i="6" s="1"/>
  <c r="G115" i="2"/>
  <c r="G115" i="6" s="1"/>
  <c r="F115" i="2"/>
  <c r="F115" i="6" s="1"/>
  <c r="E115" i="2"/>
  <c r="E115" i="6" s="1"/>
  <c r="D115" i="2"/>
  <c r="D115" i="6" s="1"/>
  <c r="P115" i="6" s="1"/>
  <c r="O114" i="2"/>
  <c r="O114" i="6" s="1"/>
  <c r="N114" i="2"/>
  <c r="N114" i="6" s="1"/>
  <c r="M114" i="2"/>
  <c r="M114" i="6" s="1"/>
  <c r="L114" i="2"/>
  <c r="L114" i="6" s="1"/>
  <c r="K114" i="2"/>
  <c r="K114" i="6" s="1"/>
  <c r="J114" i="2"/>
  <c r="J114" i="6" s="1"/>
  <c r="I114" i="2"/>
  <c r="I114" i="6" s="1"/>
  <c r="H114" i="2"/>
  <c r="H114" i="6" s="1"/>
  <c r="G114" i="2"/>
  <c r="G114" i="6" s="1"/>
  <c r="F114" i="2"/>
  <c r="F114" i="6" s="1"/>
  <c r="E114" i="2"/>
  <c r="E114" i="6" s="1"/>
  <c r="D114" i="2"/>
  <c r="D114" i="6" s="1"/>
  <c r="O110" i="2"/>
  <c r="O110" i="6" s="1"/>
  <c r="N110" i="2"/>
  <c r="N110" i="6" s="1"/>
  <c r="M110" i="2"/>
  <c r="M110" i="6" s="1"/>
  <c r="L110" i="2"/>
  <c r="L110" i="6" s="1"/>
  <c r="K110" i="2"/>
  <c r="K110" i="6" s="1"/>
  <c r="J110" i="2"/>
  <c r="J110" i="6" s="1"/>
  <c r="I110" i="2"/>
  <c r="I110" i="6" s="1"/>
  <c r="H110" i="2"/>
  <c r="H110" i="6" s="1"/>
  <c r="G110" i="2"/>
  <c r="G110" i="6" s="1"/>
  <c r="F110" i="2"/>
  <c r="F110" i="6" s="1"/>
  <c r="E110" i="2"/>
  <c r="E110" i="6" s="1"/>
  <c r="D110" i="2"/>
  <c r="D110" i="6" s="1"/>
  <c r="P110" i="6" s="1"/>
  <c r="O109" i="2"/>
  <c r="O109" i="6" s="1"/>
  <c r="O108" i="6" s="1"/>
  <c r="N109" i="2"/>
  <c r="N109" i="6" s="1"/>
  <c r="N108" i="6" s="1"/>
  <c r="M109" i="2"/>
  <c r="M109" i="6" s="1"/>
  <c r="M108" i="6" s="1"/>
  <c r="L109" i="2"/>
  <c r="L109" i="6" s="1"/>
  <c r="L108" i="6" s="1"/>
  <c r="K109" i="2"/>
  <c r="K109" i="6" s="1"/>
  <c r="K108" i="6" s="1"/>
  <c r="J109" i="2"/>
  <c r="J109" i="6" s="1"/>
  <c r="J108" i="6" s="1"/>
  <c r="I109" i="2"/>
  <c r="I109" i="6" s="1"/>
  <c r="I108" i="6" s="1"/>
  <c r="H109" i="2"/>
  <c r="H109" i="6" s="1"/>
  <c r="H108" i="6" s="1"/>
  <c r="G109" i="2"/>
  <c r="G109" i="6" s="1"/>
  <c r="G108" i="6" s="1"/>
  <c r="F109" i="2"/>
  <c r="F109" i="6" s="1"/>
  <c r="F108" i="6" s="1"/>
  <c r="E109" i="2"/>
  <c r="E109" i="6" s="1"/>
  <c r="E108" i="6" s="1"/>
  <c r="D109" i="2"/>
  <c r="D109" i="6" s="1"/>
  <c r="O108" i="2"/>
  <c r="N108" i="2"/>
  <c r="M108" i="2"/>
  <c r="L108" i="2"/>
  <c r="K108" i="2"/>
  <c r="J108" i="2"/>
  <c r="I108" i="2"/>
  <c r="H108" i="2"/>
  <c r="G108" i="2"/>
  <c r="F108" i="2"/>
  <c r="E108" i="2"/>
  <c r="D108" i="2"/>
  <c r="P108" i="2" s="1"/>
  <c r="O107" i="2"/>
  <c r="O107" i="6" s="1"/>
  <c r="N107" i="2"/>
  <c r="N107" i="6" s="1"/>
  <c r="M107" i="2"/>
  <c r="M107" i="6" s="1"/>
  <c r="L107" i="2"/>
  <c r="L107" i="6" s="1"/>
  <c r="K107" i="2"/>
  <c r="K107" i="6" s="1"/>
  <c r="J107" i="2"/>
  <c r="J107" i="6" s="1"/>
  <c r="I107" i="2"/>
  <c r="I107" i="6" s="1"/>
  <c r="H107" i="2"/>
  <c r="H107" i="6" s="1"/>
  <c r="G107" i="2"/>
  <c r="G107" i="6" s="1"/>
  <c r="F107" i="2"/>
  <c r="F107" i="6" s="1"/>
  <c r="E107" i="2"/>
  <c r="E107" i="6" s="1"/>
  <c r="D107" i="2"/>
  <c r="D107" i="6" s="1"/>
  <c r="P107" i="6" s="1"/>
  <c r="O106" i="2"/>
  <c r="O106" i="6" s="1"/>
  <c r="O105" i="6" s="1"/>
  <c r="O104" i="6" s="1"/>
  <c r="N106" i="2"/>
  <c r="N106" i="6" s="1"/>
  <c r="N105" i="6" s="1"/>
  <c r="N104" i="6" s="1"/>
  <c r="M106" i="2"/>
  <c r="M106" i="6" s="1"/>
  <c r="M105" i="6" s="1"/>
  <c r="M104" i="6" s="1"/>
  <c r="L106" i="2"/>
  <c r="L106" i="6" s="1"/>
  <c r="L105" i="6" s="1"/>
  <c r="L104" i="6" s="1"/>
  <c r="K106" i="2"/>
  <c r="K106" i="6" s="1"/>
  <c r="K105" i="6" s="1"/>
  <c r="K104" i="6" s="1"/>
  <c r="J106" i="2"/>
  <c r="J106" i="6" s="1"/>
  <c r="J105" i="6" s="1"/>
  <c r="J104" i="6" s="1"/>
  <c r="I106" i="2"/>
  <c r="I106" i="6" s="1"/>
  <c r="I105" i="6" s="1"/>
  <c r="I104" i="6" s="1"/>
  <c r="H106" i="2"/>
  <c r="H106" i="6" s="1"/>
  <c r="H105" i="6" s="1"/>
  <c r="H104" i="6" s="1"/>
  <c r="G106" i="2"/>
  <c r="G106" i="6" s="1"/>
  <c r="G105" i="6" s="1"/>
  <c r="G104" i="6" s="1"/>
  <c r="F106" i="2"/>
  <c r="F106" i="6" s="1"/>
  <c r="F105" i="6" s="1"/>
  <c r="F104" i="6" s="1"/>
  <c r="E106" i="2"/>
  <c r="E106" i="6" s="1"/>
  <c r="E105" i="6" s="1"/>
  <c r="E104" i="6" s="1"/>
  <c r="D106" i="2"/>
  <c r="D106" i="6" s="1"/>
  <c r="O105" i="2"/>
  <c r="N105" i="2"/>
  <c r="M105" i="2"/>
  <c r="L105" i="2"/>
  <c r="K105" i="2"/>
  <c r="J105" i="2"/>
  <c r="I105" i="2"/>
  <c r="H105" i="2"/>
  <c r="G105" i="2"/>
  <c r="F105" i="2"/>
  <c r="E105" i="2"/>
  <c r="D105" i="2"/>
  <c r="P105" i="2" s="1"/>
  <c r="O104" i="2"/>
  <c r="N104" i="2"/>
  <c r="M104" i="2"/>
  <c r="L104" i="2"/>
  <c r="K104" i="2"/>
  <c r="J104" i="2"/>
  <c r="I104" i="2"/>
  <c r="H104" i="2"/>
  <c r="G104" i="2"/>
  <c r="F104" i="2"/>
  <c r="E104" i="2"/>
  <c r="D104" i="2"/>
  <c r="P104" i="2" s="1"/>
  <c r="O103" i="2"/>
  <c r="O103" i="6" s="1"/>
  <c r="N103" i="2"/>
  <c r="N103" i="6" s="1"/>
  <c r="M103" i="2"/>
  <c r="M103" i="6" s="1"/>
  <c r="L103" i="2"/>
  <c r="L103" i="6" s="1"/>
  <c r="K103" i="2"/>
  <c r="K103" i="6" s="1"/>
  <c r="J103" i="2"/>
  <c r="J103" i="6" s="1"/>
  <c r="I103" i="2"/>
  <c r="I103" i="6" s="1"/>
  <c r="H103" i="2"/>
  <c r="H103" i="6" s="1"/>
  <c r="G103" i="2"/>
  <c r="G103" i="6" s="1"/>
  <c r="F103" i="2"/>
  <c r="F103" i="6" s="1"/>
  <c r="E103" i="2"/>
  <c r="E103" i="6" s="1"/>
  <c r="D103" i="2"/>
  <c r="D103" i="6" s="1"/>
  <c r="P103" i="6" s="1"/>
  <c r="O102" i="2"/>
  <c r="O102" i="6" s="1"/>
  <c r="N102" i="2"/>
  <c r="N102" i="6" s="1"/>
  <c r="M102" i="2"/>
  <c r="M102" i="6" s="1"/>
  <c r="L102" i="2"/>
  <c r="L102" i="6" s="1"/>
  <c r="K102" i="2"/>
  <c r="K102" i="6" s="1"/>
  <c r="J102" i="2"/>
  <c r="J102" i="6" s="1"/>
  <c r="I102" i="2"/>
  <c r="I102" i="6" s="1"/>
  <c r="H102" i="2"/>
  <c r="H102" i="6" s="1"/>
  <c r="G102" i="2"/>
  <c r="G102" i="6" s="1"/>
  <c r="F102" i="2"/>
  <c r="F102" i="6" s="1"/>
  <c r="E102" i="2"/>
  <c r="E102" i="6" s="1"/>
  <c r="D102" i="2"/>
  <c r="D102" i="6" s="1"/>
  <c r="O101" i="2"/>
  <c r="O101" i="6" s="1"/>
  <c r="N101" i="2"/>
  <c r="N101" i="6" s="1"/>
  <c r="M101" i="2"/>
  <c r="M101" i="6" s="1"/>
  <c r="L101" i="2"/>
  <c r="L101" i="6" s="1"/>
  <c r="K101" i="2"/>
  <c r="K101" i="6" s="1"/>
  <c r="J101" i="2"/>
  <c r="J101" i="6" s="1"/>
  <c r="I101" i="2"/>
  <c r="I101" i="6" s="1"/>
  <c r="H101" i="2"/>
  <c r="H101" i="6" s="1"/>
  <c r="G101" i="2"/>
  <c r="G101" i="6" s="1"/>
  <c r="F101" i="2"/>
  <c r="F101" i="6" s="1"/>
  <c r="E101" i="2"/>
  <c r="E101" i="6" s="1"/>
  <c r="D101" i="2"/>
  <c r="D101" i="6" s="1"/>
  <c r="P101" i="6" s="1"/>
  <c r="O100" i="2"/>
  <c r="O100" i="6" s="1"/>
  <c r="N100" i="2"/>
  <c r="N100" i="6" s="1"/>
  <c r="M100" i="2"/>
  <c r="M100" i="6" s="1"/>
  <c r="L100" i="2"/>
  <c r="L100" i="6" s="1"/>
  <c r="K100" i="2"/>
  <c r="K100" i="6" s="1"/>
  <c r="J100" i="2"/>
  <c r="J100" i="6" s="1"/>
  <c r="I100" i="2"/>
  <c r="I100" i="6" s="1"/>
  <c r="H100" i="2"/>
  <c r="H100" i="6" s="1"/>
  <c r="G100" i="2"/>
  <c r="G100" i="6" s="1"/>
  <c r="F100" i="2"/>
  <c r="F100" i="6" s="1"/>
  <c r="E100" i="2"/>
  <c r="E100" i="6" s="1"/>
  <c r="D100" i="2"/>
  <c r="D100" i="6" s="1"/>
  <c r="O99" i="2"/>
  <c r="O99" i="6" s="1"/>
  <c r="N99" i="2"/>
  <c r="N99" i="6" s="1"/>
  <c r="M99" i="2"/>
  <c r="M99" i="6" s="1"/>
  <c r="L99" i="2"/>
  <c r="L99" i="6" s="1"/>
  <c r="K99" i="2"/>
  <c r="K99" i="6" s="1"/>
  <c r="J99" i="2"/>
  <c r="J99" i="6" s="1"/>
  <c r="I99" i="2"/>
  <c r="I99" i="6" s="1"/>
  <c r="H99" i="2"/>
  <c r="H99" i="6" s="1"/>
  <c r="G99" i="2"/>
  <c r="G99" i="6" s="1"/>
  <c r="F99" i="2"/>
  <c r="F99" i="6" s="1"/>
  <c r="E99" i="2"/>
  <c r="E99" i="6" s="1"/>
  <c r="D99" i="2"/>
  <c r="D99" i="6" s="1"/>
  <c r="P99" i="6" s="1"/>
  <c r="O98" i="2"/>
  <c r="O98" i="6" s="1"/>
  <c r="O113" i="6" s="1"/>
  <c r="O112" i="6" s="1"/>
  <c r="N98" i="2"/>
  <c r="N98" i="6" s="1"/>
  <c r="N113" i="6" s="1"/>
  <c r="N112" i="6" s="1"/>
  <c r="M98" i="2"/>
  <c r="M98" i="6" s="1"/>
  <c r="M113" i="6" s="1"/>
  <c r="M112" i="6" s="1"/>
  <c r="L98" i="2"/>
  <c r="L98" i="6" s="1"/>
  <c r="L113" i="6" s="1"/>
  <c r="L112" i="6" s="1"/>
  <c r="K98" i="2"/>
  <c r="K98" i="6" s="1"/>
  <c r="K113" i="6" s="1"/>
  <c r="K112" i="6" s="1"/>
  <c r="J98" i="2"/>
  <c r="J98" i="6" s="1"/>
  <c r="J113" i="6" s="1"/>
  <c r="J112" i="6" s="1"/>
  <c r="I98" i="2"/>
  <c r="I98" i="6" s="1"/>
  <c r="I113" i="6" s="1"/>
  <c r="I112" i="6" s="1"/>
  <c r="H98" i="2"/>
  <c r="H98" i="6" s="1"/>
  <c r="H113" i="6" s="1"/>
  <c r="H112" i="6" s="1"/>
  <c r="G98" i="2"/>
  <c r="G98" i="6" s="1"/>
  <c r="G113" i="6" s="1"/>
  <c r="G112" i="6" s="1"/>
  <c r="F98" i="2"/>
  <c r="F98" i="6" s="1"/>
  <c r="F113" i="6" s="1"/>
  <c r="F112" i="6" s="1"/>
  <c r="E98" i="2"/>
  <c r="E98" i="6" s="1"/>
  <c r="E113" i="6" s="1"/>
  <c r="E112" i="6" s="1"/>
  <c r="D98" i="2"/>
  <c r="D98" i="6" s="1"/>
  <c r="O97" i="2"/>
  <c r="O97" i="6" s="1"/>
  <c r="N97" i="2"/>
  <c r="N97" i="6" s="1"/>
  <c r="M97" i="2"/>
  <c r="M97" i="6" s="1"/>
  <c r="L97" i="2"/>
  <c r="L97" i="6" s="1"/>
  <c r="K97" i="2"/>
  <c r="K97" i="6" s="1"/>
  <c r="J97" i="2"/>
  <c r="J97" i="6" s="1"/>
  <c r="I97" i="2"/>
  <c r="I97" i="6" s="1"/>
  <c r="H97" i="2"/>
  <c r="H97" i="6" s="1"/>
  <c r="G97" i="2"/>
  <c r="G97" i="6" s="1"/>
  <c r="F97" i="2"/>
  <c r="F97" i="6" s="1"/>
  <c r="E97" i="2"/>
  <c r="E97" i="6" s="1"/>
  <c r="D97" i="2"/>
  <c r="D97" i="6" s="1"/>
  <c r="P97" i="6" s="1"/>
  <c r="O96" i="2"/>
  <c r="O96" i="6" s="1"/>
  <c r="N96" i="2"/>
  <c r="N96" i="6" s="1"/>
  <c r="M96" i="2"/>
  <c r="M96" i="6" s="1"/>
  <c r="L96" i="2"/>
  <c r="L96" i="6" s="1"/>
  <c r="K96" i="2"/>
  <c r="K96" i="6" s="1"/>
  <c r="J96" i="2"/>
  <c r="J96" i="6" s="1"/>
  <c r="I96" i="2"/>
  <c r="I96" i="6" s="1"/>
  <c r="H96" i="2"/>
  <c r="H96" i="6" s="1"/>
  <c r="G96" i="2"/>
  <c r="G96" i="6" s="1"/>
  <c r="F96" i="2"/>
  <c r="F96" i="6" s="1"/>
  <c r="E96" i="2"/>
  <c r="E96" i="6" s="1"/>
  <c r="D96" i="2"/>
  <c r="D96" i="6" s="1"/>
  <c r="O95" i="2"/>
  <c r="O95" i="6" s="1"/>
  <c r="N95" i="2"/>
  <c r="N95" i="6" s="1"/>
  <c r="M95" i="2"/>
  <c r="M95" i="6" s="1"/>
  <c r="L95" i="2"/>
  <c r="L95" i="6" s="1"/>
  <c r="K95" i="2"/>
  <c r="K95" i="6" s="1"/>
  <c r="J95" i="2"/>
  <c r="J95" i="6" s="1"/>
  <c r="I95" i="2"/>
  <c r="I95" i="6" s="1"/>
  <c r="H95" i="2"/>
  <c r="H95" i="6" s="1"/>
  <c r="G95" i="2"/>
  <c r="G95" i="6" s="1"/>
  <c r="F95" i="2"/>
  <c r="F95" i="6" s="1"/>
  <c r="E95" i="2"/>
  <c r="E95" i="6" s="1"/>
  <c r="D95" i="2"/>
  <c r="D95" i="6" s="1"/>
  <c r="P95" i="6" s="1"/>
  <c r="O94" i="2"/>
  <c r="O94" i="6" s="1"/>
  <c r="O93" i="6" s="1"/>
  <c r="N94" i="2"/>
  <c r="N94" i="6" s="1"/>
  <c r="N93" i="6" s="1"/>
  <c r="M94" i="2"/>
  <c r="M94" i="6" s="1"/>
  <c r="M93" i="6" s="1"/>
  <c r="L94" i="2"/>
  <c r="L94" i="6" s="1"/>
  <c r="L93" i="6" s="1"/>
  <c r="K94" i="2"/>
  <c r="K94" i="6" s="1"/>
  <c r="K93" i="6" s="1"/>
  <c r="J94" i="2"/>
  <c r="J94" i="6" s="1"/>
  <c r="J93" i="6" s="1"/>
  <c r="I94" i="2"/>
  <c r="I94" i="6" s="1"/>
  <c r="I93" i="6" s="1"/>
  <c r="H94" i="2"/>
  <c r="H94" i="6" s="1"/>
  <c r="H93" i="6" s="1"/>
  <c r="G94" i="2"/>
  <c r="G94" i="6" s="1"/>
  <c r="G93" i="6" s="1"/>
  <c r="F94" i="2"/>
  <c r="F94" i="6" s="1"/>
  <c r="F93" i="6" s="1"/>
  <c r="E94" i="2"/>
  <c r="E94" i="6" s="1"/>
  <c r="E93" i="6" s="1"/>
  <c r="D94" i="2"/>
  <c r="D94" i="6" s="1"/>
  <c r="O93" i="2"/>
  <c r="N93" i="2"/>
  <c r="M93" i="2"/>
  <c r="L93" i="2"/>
  <c r="K93" i="2"/>
  <c r="J93" i="2"/>
  <c r="I93" i="2"/>
  <c r="H93" i="2"/>
  <c r="G93" i="2"/>
  <c r="F93" i="2"/>
  <c r="D93" i="2"/>
  <c r="O92" i="2"/>
  <c r="O92" i="6" s="1"/>
  <c r="N92" i="2"/>
  <c r="N92" i="6" s="1"/>
  <c r="M92" i="2"/>
  <c r="M92" i="6" s="1"/>
  <c r="L92" i="2"/>
  <c r="L92" i="6" s="1"/>
  <c r="K92" i="2"/>
  <c r="K92" i="6" s="1"/>
  <c r="J92" i="2"/>
  <c r="J92" i="6" s="1"/>
  <c r="I92" i="2"/>
  <c r="I92" i="6" s="1"/>
  <c r="H92" i="2"/>
  <c r="H92" i="6" s="1"/>
  <c r="G92" i="2"/>
  <c r="G92" i="6" s="1"/>
  <c r="F92" i="2"/>
  <c r="F92" i="6" s="1"/>
  <c r="E92" i="2"/>
  <c r="E92" i="6" s="1"/>
  <c r="D92" i="2"/>
  <c r="D92" i="6" s="1"/>
  <c r="O91" i="2"/>
  <c r="O91" i="6" s="1"/>
  <c r="N91" i="2"/>
  <c r="N91" i="6" s="1"/>
  <c r="M91" i="2"/>
  <c r="M91" i="6" s="1"/>
  <c r="L91" i="2"/>
  <c r="L91" i="6" s="1"/>
  <c r="K91" i="2"/>
  <c r="K91" i="6" s="1"/>
  <c r="J91" i="2"/>
  <c r="J91" i="6" s="1"/>
  <c r="I91" i="2"/>
  <c r="I91" i="6" s="1"/>
  <c r="H91" i="2"/>
  <c r="H91" i="6" s="1"/>
  <c r="G91" i="2"/>
  <c r="G91" i="6" s="1"/>
  <c r="F91" i="2"/>
  <c r="F91" i="6" s="1"/>
  <c r="E91" i="2"/>
  <c r="E91" i="6" s="1"/>
  <c r="D91" i="2"/>
  <c r="D91" i="6" s="1"/>
  <c r="P91" i="6" s="1"/>
  <c r="O90" i="2"/>
  <c r="O90" i="6" s="1"/>
  <c r="O89" i="6" s="1"/>
  <c r="N90" i="2"/>
  <c r="N90" i="6" s="1"/>
  <c r="N89" i="6" s="1"/>
  <c r="M90" i="2"/>
  <c r="M90" i="6" s="1"/>
  <c r="M89" i="6" s="1"/>
  <c r="L90" i="2"/>
  <c r="L90" i="6" s="1"/>
  <c r="L89" i="6" s="1"/>
  <c r="K90" i="2"/>
  <c r="K90" i="6" s="1"/>
  <c r="K89" i="6" s="1"/>
  <c r="J90" i="2"/>
  <c r="J90" i="6" s="1"/>
  <c r="J89" i="6" s="1"/>
  <c r="I90" i="2"/>
  <c r="I90" i="6" s="1"/>
  <c r="I89" i="6" s="1"/>
  <c r="H90" i="2"/>
  <c r="H90" i="6" s="1"/>
  <c r="H89" i="6" s="1"/>
  <c r="G90" i="2"/>
  <c r="G90" i="6" s="1"/>
  <c r="G89" i="6" s="1"/>
  <c r="F90" i="2"/>
  <c r="F90" i="6" s="1"/>
  <c r="F89" i="6" s="1"/>
  <c r="E90" i="2"/>
  <c r="E90" i="6" s="1"/>
  <c r="E89" i="6" s="1"/>
  <c r="D90" i="2"/>
  <c r="D90" i="6" s="1"/>
  <c r="O89" i="2"/>
  <c r="N89" i="2"/>
  <c r="M89" i="2"/>
  <c r="L89" i="2"/>
  <c r="K89" i="2"/>
  <c r="J89" i="2"/>
  <c r="I89" i="2"/>
  <c r="H89" i="2"/>
  <c r="G89" i="2"/>
  <c r="F89" i="2"/>
  <c r="D89" i="2"/>
  <c r="O88" i="2"/>
  <c r="O88" i="6" s="1"/>
  <c r="N88" i="2"/>
  <c r="N88" i="6" s="1"/>
  <c r="M88" i="2"/>
  <c r="M88" i="6" s="1"/>
  <c r="L88" i="2"/>
  <c r="L88" i="6" s="1"/>
  <c r="K88" i="2"/>
  <c r="K88" i="6" s="1"/>
  <c r="J88" i="2"/>
  <c r="J88" i="6" s="1"/>
  <c r="I88" i="2"/>
  <c r="I88" i="6" s="1"/>
  <c r="H88" i="2"/>
  <c r="H88" i="6" s="1"/>
  <c r="G88" i="2"/>
  <c r="G88" i="6" s="1"/>
  <c r="F88" i="2"/>
  <c r="F88" i="6" s="1"/>
  <c r="E88" i="2"/>
  <c r="E88" i="6" s="1"/>
  <c r="D88" i="2"/>
  <c r="D88" i="6" s="1"/>
  <c r="O87" i="2"/>
  <c r="O87" i="6" s="1"/>
  <c r="O86" i="6" s="1"/>
  <c r="N87" i="2"/>
  <c r="N87" i="6" s="1"/>
  <c r="N86" i="6" s="1"/>
  <c r="M87" i="2"/>
  <c r="M87" i="6" s="1"/>
  <c r="M86" i="6" s="1"/>
  <c r="L87" i="2"/>
  <c r="L87" i="6" s="1"/>
  <c r="L86" i="6" s="1"/>
  <c r="K87" i="2"/>
  <c r="K87" i="6" s="1"/>
  <c r="K86" i="6" s="1"/>
  <c r="J87" i="2"/>
  <c r="J87" i="6" s="1"/>
  <c r="J86" i="6" s="1"/>
  <c r="I87" i="2"/>
  <c r="I87" i="6" s="1"/>
  <c r="I86" i="6" s="1"/>
  <c r="H87" i="2"/>
  <c r="H87" i="6" s="1"/>
  <c r="H86" i="6" s="1"/>
  <c r="G87" i="2"/>
  <c r="G87" i="6" s="1"/>
  <c r="G86" i="6" s="1"/>
  <c r="F87" i="2"/>
  <c r="F87" i="6" s="1"/>
  <c r="F86" i="6" s="1"/>
  <c r="E87" i="2"/>
  <c r="E87" i="6" s="1"/>
  <c r="E86" i="6" s="1"/>
  <c r="D87" i="2"/>
  <c r="D87" i="6" s="1"/>
  <c r="O86" i="2"/>
  <c r="N86" i="2"/>
  <c r="M86" i="2"/>
  <c r="L86" i="2"/>
  <c r="K86" i="2"/>
  <c r="J86" i="2"/>
  <c r="I86" i="2"/>
  <c r="H86" i="2"/>
  <c r="G86" i="2"/>
  <c r="F86" i="2"/>
  <c r="E86" i="2"/>
  <c r="D86" i="2"/>
  <c r="P86" i="2" s="1"/>
  <c r="O85" i="2"/>
  <c r="O85" i="6" s="1"/>
  <c r="N85" i="2"/>
  <c r="N85" i="6" s="1"/>
  <c r="M85" i="2"/>
  <c r="M85" i="6" s="1"/>
  <c r="L85" i="2"/>
  <c r="L85" i="6" s="1"/>
  <c r="K85" i="2"/>
  <c r="K85" i="6" s="1"/>
  <c r="J85" i="2"/>
  <c r="J85" i="6" s="1"/>
  <c r="I85" i="2"/>
  <c r="I85" i="6" s="1"/>
  <c r="H85" i="2"/>
  <c r="H85" i="6" s="1"/>
  <c r="G85" i="2"/>
  <c r="G85" i="6" s="1"/>
  <c r="F85" i="2"/>
  <c r="F85" i="6" s="1"/>
  <c r="E85" i="2"/>
  <c r="E85" i="6" s="1"/>
  <c r="D85" i="2"/>
  <c r="D85" i="6" s="1"/>
  <c r="P85" i="6" s="1"/>
  <c r="O84" i="2"/>
  <c r="O84" i="6" s="1"/>
  <c r="N84" i="2"/>
  <c r="N84" i="6" s="1"/>
  <c r="M84" i="2"/>
  <c r="M84" i="6" s="1"/>
  <c r="L84" i="2"/>
  <c r="L84" i="6" s="1"/>
  <c r="K84" i="2"/>
  <c r="K84" i="6" s="1"/>
  <c r="J84" i="2"/>
  <c r="J84" i="6" s="1"/>
  <c r="I84" i="2"/>
  <c r="I84" i="6" s="1"/>
  <c r="H84" i="2"/>
  <c r="H84" i="6" s="1"/>
  <c r="G84" i="2"/>
  <c r="G84" i="6" s="1"/>
  <c r="F84" i="2"/>
  <c r="F84" i="6" s="1"/>
  <c r="E84" i="2"/>
  <c r="E84" i="6" s="1"/>
  <c r="D84" i="2"/>
  <c r="D84" i="6" s="1"/>
  <c r="O83" i="2"/>
  <c r="O83" i="6" s="1"/>
  <c r="O82" i="6" s="1"/>
  <c r="N83" i="2"/>
  <c r="N83" i="6" s="1"/>
  <c r="N82" i="6" s="1"/>
  <c r="M83" i="2"/>
  <c r="M83" i="6" s="1"/>
  <c r="M82" i="6" s="1"/>
  <c r="L83" i="2"/>
  <c r="L83" i="6" s="1"/>
  <c r="L82" i="6" s="1"/>
  <c r="K83" i="2"/>
  <c r="K83" i="6" s="1"/>
  <c r="K82" i="6" s="1"/>
  <c r="J83" i="2"/>
  <c r="J83" i="6" s="1"/>
  <c r="J82" i="6" s="1"/>
  <c r="I83" i="2"/>
  <c r="I83" i="6" s="1"/>
  <c r="I82" i="6" s="1"/>
  <c r="H83" i="2"/>
  <c r="H83" i="6" s="1"/>
  <c r="H82" i="6" s="1"/>
  <c r="G83" i="2"/>
  <c r="G83" i="6" s="1"/>
  <c r="G82" i="6" s="1"/>
  <c r="F83" i="2"/>
  <c r="F83" i="6" s="1"/>
  <c r="F82" i="6" s="1"/>
  <c r="E83" i="2"/>
  <c r="E83" i="6" s="1"/>
  <c r="E82" i="6" s="1"/>
  <c r="D83" i="2"/>
  <c r="D83" i="6" s="1"/>
  <c r="O82" i="2"/>
  <c r="N82" i="2"/>
  <c r="M82" i="2"/>
  <c r="L82" i="2"/>
  <c r="K82" i="2"/>
  <c r="J82" i="2"/>
  <c r="I82" i="2"/>
  <c r="H82" i="2"/>
  <c r="G82" i="2"/>
  <c r="F82" i="2"/>
  <c r="E82" i="2"/>
  <c r="D82" i="2"/>
  <c r="P82" i="2" s="1"/>
  <c r="O81" i="2"/>
  <c r="O81" i="6" s="1"/>
  <c r="N81" i="2"/>
  <c r="N81" i="6" s="1"/>
  <c r="M81" i="2"/>
  <c r="M81" i="6" s="1"/>
  <c r="L81" i="2"/>
  <c r="L81" i="6" s="1"/>
  <c r="K81" i="2"/>
  <c r="K81" i="6" s="1"/>
  <c r="J81" i="2"/>
  <c r="J81" i="6" s="1"/>
  <c r="I81" i="2"/>
  <c r="I81" i="6" s="1"/>
  <c r="H81" i="2"/>
  <c r="H81" i="6" s="1"/>
  <c r="G81" i="2"/>
  <c r="G81" i="6" s="1"/>
  <c r="F81" i="2"/>
  <c r="F81" i="6" s="1"/>
  <c r="E81" i="2"/>
  <c r="E81" i="6" s="1"/>
  <c r="D81" i="2"/>
  <c r="D81" i="6" s="1"/>
  <c r="P81" i="6" s="1"/>
  <c r="O80" i="2"/>
  <c r="O80" i="6" s="1"/>
  <c r="O79" i="6" s="1"/>
  <c r="N80" i="2"/>
  <c r="N80" i="6" s="1"/>
  <c r="N79" i="6" s="1"/>
  <c r="M80" i="2"/>
  <c r="M80" i="6" s="1"/>
  <c r="M79" i="6" s="1"/>
  <c r="L80" i="2"/>
  <c r="L80" i="6" s="1"/>
  <c r="L79" i="6" s="1"/>
  <c r="K80" i="2"/>
  <c r="K80" i="6" s="1"/>
  <c r="K79" i="6" s="1"/>
  <c r="J80" i="2"/>
  <c r="J80" i="6" s="1"/>
  <c r="J79" i="6" s="1"/>
  <c r="I80" i="2"/>
  <c r="I80" i="6" s="1"/>
  <c r="I79" i="6" s="1"/>
  <c r="H80" i="2"/>
  <c r="H80" i="6" s="1"/>
  <c r="H79" i="6" s="1"/>
  <c r="G80" i="2"/>
  <c r="G80" i="6" s="1"/>
  <c r="G79" i="6" s="1"/>
  <c r="F80" i="2"/>
  <c r="F80" i="6" s="1"/>
  <c r="F79" i="6" s="1"/>
  <c r="E80" i="2"/>
  <c r="E80" i="6" s="1"/>
  <c r="E79" i="6" s="1"/>
  <c r="D80" i="2"/>
  <c r="D80" i="6" s="1"/>
  <c r="O79" i="2"/>
  <c r="N79" i="2"/>
  <c r="M79" i="2"/>
  <c r="L79" i="2"/>
  <c r="K79" i="2"/>
  <c r="I79" i="2"/>
  <c r="G79" i="2"/>
  <c r="E79" i="2"/>
  <c r="O78" i="2"/>
  <c r="O78" i="6" s="1"/>
  <c r="N78" i="2"/>
  <c r="N78" i="6" s="1"/>
  <c r="M78" i="2"/>
  <c r="M78" i="6" s="1"/>
  <c r="L78" i="2"/>
  <c r="L78" i="6" s="1"/>
  <c r="K78" i="2"/>
  <c r="K78" i="6" s="1"/>
  <c r="J78" i="2"/>
  <c r="J78" i="6" s="1"/>
  <c r="I78" i="2"/>
  <c r="I78" i="6" s="1"/>
  <c r="H78" i="2"/>
  <c r="H78" i="6" s="1"/>
  <c r="G78" i="2"/>
  <c r="G78" i="6" s="1"/>
  <c r="F78" i="2"/>
  <c r="F78" i="6" s="1"/>
  <c r="E78" i="2"/>
  <c r="E78" i="6" s="1"/>
  <c r="D78" i="2"/>
  <c r="D78" i="6" s="1"/>
  <c r="P78" i="6" s="1"/>
  <c r="O77" i="2"/>
  <c r="O77" i="6" s="1"/>
  <c r="N77" i="2"/>
  <c r="N77" i="6" s="1"/>
  <c r="M77" i="2"/>
  <c r="M77" i="6" s="1"/>
  <c r="L77" i="2"/>
  <c r="L77" i="6" s="1"/>
  <c r="K77" i="2"/>
  <c r="K77" i="6" s="1"/>
  <c r="J77" i="2"/>
  <c r="J77" i="6" s="1"/>
  <c r="I77" i="2"/>
  <c r="I77" i="6" s="1"/>
  <c r="H77" i="2"/>
  <c r="H77" i="6" s="1"/>
  <c r="G77" i="2"/>
  <c r="G77" i="6" s="1"/>
  <c r="F77" i="2"/>
  <c r="F77" i="6" s="1"/>
  <c r="E77" i="2"/>
  <c r="E77" i="6" s="1"/>
  <c r="D77" i="2"/>
  <c r="D77" i="6" s="1"/>
  <c r="O76" i="2"/>
  <c r="O76" i="6" s="1"/>
  <c r="N76" i="2"/>
  <c r="N76" i="6" s="1"/>
  <c r="N75" i="6" s="1"/>
  <c r="M76" i="2"/>
  <c r="M76" i="6" s="1"/>
  <c r="L76" i="2"/>
  <c r="L76" i="6" s="1"/>
  <c r="L75" i="6" s="1"/>
  <c r="K76" i="2"/>
  <c r="K76" i="6" s="1"/>
  <c r="J76" i="2"/>
  <c r="J76" i="6" s="1"/>
  <c r="J75" i="6" s="1"/>
  <c r="I76" i="2"/>
  <c r="I76" i="6" s="1"/>
  <c r="H76" i="2"/>
  <c r="H76" i="6" s="1"/>
  <c r="H75" i="6" s="1"/>
  <c r="G76" i="2"/>
  <c r="G76" i="6" s="1"/>
  <c r="F76" i="2"/>
  <c r="F76" i="6" s="1"/>
  <c r="F75" i="6" s="1"/>
  <c r="E76" i="2"/>
  <c r="E76" i="6" s="1"/>
  <c r="D76" i="2"/>
  <c r="D76" i="6" s="1"/>
  <c r="N75" i="2"/>
  <c r="L75" i="2"/>
  <c r="O74" i="2"/>
  <c r="O74" i="6" s="1"/>
  <c r="N74" i="2"/>
  <c r="N74" i="6" s="1"/>
  <c r="M74" i="2"/>
  <c r="M74" i="6" s="1"/>
  <c r="L74" i="2"/>
  <c r="L74" i="6" s="1"/>
  <c r="K74" i="2"/>
  <c r="K74" i="6" s="1"/>
  <c r="J74" i="2"/>
  <c r="J74" i="6" s="1"/>
  <c r="I74" i="2"/>
  <c r="I74" i="6" s="1"/>
  <c r="H74" i="2"/>
  <c r="H74" i="6" s="1"/>
  <c r="G74" i="2"/>
  <c r="G74" i="6" s="1"/>
  <c r="F74" i="2"/>
  <c r="F74" i="6" s="1"/>
  <c r="E74" i="2"/>
  <c r="E74" i="6" s="1"/>
  <c r="D74" i="2"/>
  <c r="D74" i="6" s="1"/>
  <c r="O73" i="2"/>
  <c r="O73" i="6" s="1"/>
  <c r="N73" i="2"/>
  <c r="N73" i="6" s="1"/>
  <c r="N72" i="6" s="1"/>
  <c r="M73" i="2"/>
  <c r="M73" i="6" s="1"/>
  <c r="L73" i="2"/>
  <c r="L73" i="6" s="1"/>
  <c r="L72" i="6" s="1"/>
  <c r="K73" i="2"/>
  <c r="K73" i="6" s="1"/>
  <c r="J73" i="2"/>
  <c r="J73" i="6" s="1"/>
  <c r="J72" i="6" s="1"/>
  <c r="I73" i="2"/>
  <c r="I73" i="6" s="1"/>
  <c r="H73" i="2"/>
  <c r="H73" i="6" s="1"/>
  <c r="H72" i="6" s="1"/>
  <c r="G73" i="2"/>
  <c r="G73" i="6" s="1"/>
  <c r="F73" i="2"/>
  <c r="F73" i="6" s="1"/>
  <c r="F72" i="6" s="1"/>
  <c r="E73" i="2"/>
  <c r="E73" i="6" s="1"/>
  <c r="D73" i="2"/>
  <c r="D73" i="6" s="1"/>
  <c r="O72" i="2"/>
  <c r="M72" i="2"/>
  <c r="K72" i="2"/>
  <c r="I72" i="2"/>
  <c r="G72" i="2"/>
  <c r="E72" i="2"/>
  <c r="O71" i="2"/>
  <c r="O71" i="6" s="1"/>
  <c r="N71" i="2"/>
  <c r="N71" i="6" s="1"/>
  <c r="M71" i="2"/>
  <c r="M71" i="6" s="1"/>
  <c r="L71" i="2"/>
  <c r="L71" i="6" s="1"/>
  <c r="K71" i="2"/>
  <c r="K71" i="6" s="1"/>
  <c r="J71" i="2"/>
  <c r="J71" i="6" s="1"/>
  <c r="I71" i="2"/>
  <c r="I71" i="6" s="1"/>
  <c r="H71" i="2"/>
  <c r="H71" i="6" s="1"/>
  <c r="G71" i="2"/>
  <c r="G71" i="6" s="1"/>
  <c r="F71" i="2"/>
  <c r="F71" i="6" s="1"/>
  <c r="E71" i="2"/>
  <c r="E71" i="6" s="1"/>
  <c r="D71" i="2"/>
  <c r="D71" i="6" s="1"/>
  <c r="P71" i="6" s="1"/>
  <c r="O70" i="2"/>
  <c r="O70" i="6" s="1"/>
  <c r="N70" i="2"/>
  <c r="N70" i="6" s="1"/>
  <c r="M70" i="2"/>
  <c r="M70" i="6" s="1"/>
  <c r="L70" i="2"/>
  <c r="L70" i="6" s="1"/>
  <c r="K70" i="2"/>
  <c r="K70" i="6" s="1"/>
  <c r="J70" i="2"/>
  <c r="J70" i="6" s="1"/>
  <c r="I70" i="2"/>
  <c r="I70" i="6" s="1"/>
  <c r="H70" i="2"/>
  <c r="H70" i="6" s="1"/>
  <c r="G70" i="2"/>
  <c r="G70" i="6" s="1"/>
  <c r="F70" i="2"/>
  <c r="F70" i="6" s="1"/>
  <c r="E70" i="2"/>
  <c r="E70" i="6" s="1"/>
  <c r="D70" i="2"/>
  <c r="D70" i="6" s="1"/>
  <c r="O69" i="2"/>
  <c r="O69" i="6" s="1"/>
  <c r="N69" i="2"/>
  <c r="N69" i="6" s="1"/>
  <c r="M69" i="2"/>
  <c r="M69" i="6" s="1"/>
  <c r="L69" i="2"/>
  <c r="L69" i="6" s="1"/>
  <c r="K69" i="2"/>
  <c r="K69" i="6" s="1"/>
  <c r="J69" i="2"/>
  <c r="J69" i="6" s="1"/>
  <c r="I69" i="2"/>
  <c r="I69" i="6" s="1"/>
  <c r="H69" i="2"/>
  <c r="H69" i="6" s="1"/>
  <c r="G69" i="2"/>
  <c r="G69" i="6" s="1"/>
  <c r="F69" i="2"/>
  <c r="F69" i="6" s="1"/>
  <c r="E69" i="2"/>
  <c r="E69" i="6" s="1"/>
  <c r="D69" i="2"/>
  <c r="D69" i="6" s="1"/>
  <c r="O68" i="2"/>
  <c r="M68" i="2"/>
  <c r="K68" i="2"/>
  <c r="I68" i="2"/>
  <c r="G68" i="2"/>
  <c r="E68" i="2"/>
  <c r="O67" i="2"/>
  <c r="O67" i="6" s="1"/>
  <c r="N67" i="2"/>
  <c r="N67" i="6" s="1"/>
  <c r="M67" i="2"/>
  <c r="M67" i="6" s="1"/>
  <c r="L67" i="2"/>
  <c r="L67" i="6" s="1"/>
  <c r="K67" i="2"/>
  <c r="K67" i="6" s="1"/>
  <c r="J67" i="2"/>
  <c r="J67" i="6" s="1"/>
  <c r="I67" i="2"/>
  <c r="I67" i="6" s="1"/>
  <c r="H67" i="2"/>
  <c r="H67" i="6" s="1"/>
  <c r="G67" i="2"/>
  <c r="G67" i="6" s="1"/>
  <c r="F67" i="2"/>
  <c r="F67" i="6" s="1"/>
  <c r="E67" i="2"/>
  <c r="E67" i="6" s="1"/>
  <c r="D67" i="2"/>
  <c r="D67" i="6" s="1"/>
  <c r="P67" i="6" s="1"/>
  <c r="O66" i="2"/>
  <c r="O66" i="6" s="1"/>
  <c r="N66" i="2"/>
  <c r="N66" i="6" s="1"/>
  <c r="M66" i="2"/>
  <c r="M66" i="6" s="1"/>
  <c r="L66" i="2"/>
  <c r="L66" i="6" s="1"/>
  <c r="K66" i="2"/>
  <c r="K66" i="6" s="1"/>
  <c r="J66" i="2"/>
  <c r="J66" i="6" s="1"/>
  <c r="I66" i="2"/>
  <c r="I66" i="6" s="1"/>
  <c r="H66" i="2"/>
  <c r="H66" i="6" s="1"/>
  <c r="G66" i="2"/>
  <c r="G66" i="6" s="1"/>
  <c r="F66" i="2"/>
  <c r="F66" i="6" s="1"/>
  <c r="E66" i="2"/>
  <c r="E66" i="6" s="1"/>
  <c r="D66" i="2"/>
  <c r="D66" i="6" s="1"/>
  <c r="O65" i="2"/>
  <c r="O65" i="6" s="1"/>
  <c r="N65" i="2"/>
  <c r="N65" i="6" s="1"/>
  <c r="M65" i="2"/>
  <c r="M65" i="6" s="1"/>
  <c r="L65" i="2"/>
  <c r="L65" i="6" s="1"/>
  <c r="K65" i="2"/>
  <c r="K65" i="6" s="1"/>
  <c r="J65" i="2"/>
  <c r="J65" i="6" s="1"/>
  <c r="I65" i="2"/>
  <c r="I65" i="6" s="1"/>
  <c r="H65" i="2"/>
  <c r="H65" i="6" s="1"/>
  <c r="G65" i="2"/>
  <c r="G65" i="6" s="1"/>
  <c r="F65" i="2"/>
  <c r="F65" i="6" s="1"/>
  <c r="E65" i="2"/>
  <c r="E65" i="6" s="1"/>
  <c r="D65" i="2"/>
  <c r="D65" i="6" s="1"/>
  <c r="P65" i="6" s="1"/>
  <c r="O64" i="2"/>
  <c r="O64" i="6" s="1"/>
  <c r="N64" i="2"/>
  <c r="N64" i="6" s="1"/>
  <c r="M64" i="2"/>
  <c r="M64" i="6" s="1"/>
  <c r="L64" i="2"/>
  <c r="L64" i="6" s="1"/>
  <c r="K64" i="2"/>
  <c r="K64" i="6" s="1"/>
  <c r="J64" i="2"/>
  <c r="J64" i="6" s="1"/>
  <c r="I64" i="2"/>
  <c r="I64" i="6" s="1"/>
  <c r="H64" i="2"/>
  <c r="H64" i="6" s="1"/>
  <c r="G64" i="2"/>
  <c r="G64" i="6" s="1"/>
  <c r="F64" i="2"/>
  <c r="F64" i="6" s="1"/>
  <c r="E64" i="2"/>
  <c r="E64" i="6" s="1"/>
  <c r="D64" i="2"/>
  <c r="D64" i="6" s="1"/>
  <c r="P64" i="6" s="1"/>
  <c r="O63" i="2"/>
  <c r="O63" i="6" s="1"/>
  <c r="N63" i="2"/>
  <c r="N63" i="6" s="1"/>
  <c r="M63" i="2"/>
  <c r="M63" i="6" s="1"/>
  <c r="L63" i="2"/>
  <c r="L63" i="6" s="1"/>
  <c r="K63" i="2"/>
  <c r="K63" i="6" s="1"/>
  <c r="J63" i="2"/>
  <c r="J63" i="6" s="1"/>
  <c r="I63" i="2"/>
  <c r="I63" i="6" s="1"/>
  <c r="H63" i="2"/>
  <c r="H63" i="6" s="1"/>
  <c r="G63" i="2"/>
  <c r="G63" i="6" s="1"/>
  <c r="F63" i="2"/>
  <c r="F63" i="6" s="1"/>
  <c r="E63" i="2"/>
  <c r="E63" i="6" s="1"/>
  <c r="D63" i="2"/>
  <c r="D63" i="6" s="1"/>
  <c r="O62" i="2"/>
  <c r="O62" i="6" s="1"/>
  <c r="N62" i="2"/>
  <c r="N62" i="6" s="1"/>
  <c r="N61" i="6" s="1"/>
  <c r="M62" i="2"/>
  <c r="M62" i="6" s="1"/>
  <c r="L62" i="2"/>
  <c r="L62" i="6" s="1"/>
  <c r="L61" i="6" s="1"/>
  <c r="K62" i="2"/>
  <c r="K62" i="6" s="1"/>
  <c r="J62" i="2"/>
  <c r="J62" i="6" s="1"/>
  <c r="J61" i="6" s="1"/>
  <c r="I62" i="2"/>
  <c r="I62" i="6" s="1"/>
  <c r="H62" i="2"/>
  <c r="H62" i="6" s="1"/>
  <c r="H61" i="6" s="1"/>
  <c r="G62" i="2"/>
  <c r="G62" i="6" s="1"/>
  <c r="F62" i="2"/>
  <c r="F62" i="6" s="1"/>
  <c r="F61" i="6" s="1"/>
  <c r="E62" i="2"/>
  <c r="E62" i="6" s="1"/>
  <c r="D62" i="2"/>
  <c r="D62" i="6" s="1"/>
  <c r="O61" i="2"/>
  <c r="M61" i="2"/>
  <c r="K61" i="2"/>
  <c r="I61" i="2"/>
  <c r="G61" i="2"/>
  <c r="E61" i="2"/>
  <c r="O60" i="2"/>
  <c r="O60" i="6" s="1"/>
  <c r="N60" i="2"/>
  <c r="N60" i="6" s="1"/>
  <c r="M60" i="2"/>
  <c r="M60" i="6" s="1"/>
  <c r="L60" i="2"/>
  <c r="L60" i="6" s="1"/>
  <c r="K60" i="2"/>
  <c r="K60" i="6" s="1"/>
  <c r="J60" i="2"/>
  <c r="J60" i="6" s="1"/>
  <c r="I60" i="2"/>
  <c r="I60" i="6" s="1"/>
  <c r="H60" i="2"/>
  <c r="H60" i="6" s="1"/>
  <c r="G60" i="2"/>
  <c r="G60" i="6" s="1"/>
  <c r="F60" i="2"/>
  <c r="F60" i="6" s="1"/>
  <c r="E60" i="2"/>
  <c r="E60" i="6" s="1"/>
  <c r="D60" i="2"/>
  <c r="D60" i="6" s="1"/>
  <c r="P60" i="6" s="1"/>
  <c r="O59" i="2"/>
  <c r="O59" i="6" s="1"/>
  <c r="N59" i="2"/>
  <c r="N59" i="6" s="1"/>
  <c r="M59" i="2"/>
  <c r="M59" i="6" s="1"/>
  <c r="L59" i="2"/>
  <c r="L59" i="6" s="1"/>
  <c r="K59" i="2"/>
  <c r="K59" i="6" s="1"/>
  <c r="J59" i="2"/>
  <c r="J59" i="6" s="1"/>
  <c r="I59" i="2"/>
  <c r="I59" i="6" s="1"/>
  <c r="H59" i="2"/>
  <c r="H59" i="6" s="1"/>
  <c r="G59" i="2"/>
  <c r="G59" i="6" s="1"/>
  <c r="F59" i="2"/>
  <c r="F59" i="6" s="1"/>
  <c r="E59" i="2"/>
  <c r="E59" i="6" s="1"/>
  <c r="D59" i="2"/>
  <c r="D59" i="6" s="1"/>
  <c r="O58" i="2"/>
  <c r="O58" i="6" s="1"/>
  <c r="N58" i="2"/>
  <c r="N58" i="6" s="1"/>
  <c r="N57" i="6" s="1"/>
  <c r="N111" i="6" s="1"/>
  <c r="M58" i="2"/>
  <c r="M58" i="6" s="1"/>
  <c r="L58" i="2"/>
  <c r="L58" i="6" s="1"/>
  <c r="L57" i="6" s="1"/>
  <c r="L111" i="6" s="1"/>
  <c r="K58" i="2"/>
  <c r="K58" i="6" s="1"/>
  <c r="J58" i="2"/>
  <c r="J58" i="6" s="1"/>
  <c r="J57" i="6" s="1"/>
  <c r="J111" i="6" s="1"/>
  <c r="I58" i="2"/>
  <c r="I58" i="6" s="1"/>
  <c r="H58" i="2"/>
  <c r="H58" i="6" s="1"/>
  <c r="H57" i="6" s="1"/>
  <c r="H111" i="6" s="1"/>
  <c r="G58" i="2"/>
  <c r="G58" i="6" s="1"/>
  <c r="F58" i="2"/>
  <c r="F58" i="6" s="1"/>
  <c r="F57" i="6" s="1"/>
  <c r="F111" i="6" s="1"/>
  <c r="E58" i="2"/>
  <c r="E58" i="6" s="1"/>
  <c r="D58" i="2"/>
  <c r="D58" i="6" s="1"/>
  <c r="O55" i="2"/>
  <c r="O55" i="6" s="1"/>
  <c r="N55" i="2"/>
  <c r="N55" i="6" s="1"/>
  <c r="M55" i="2"/>
  <c r="M55" i="6" s="1"/>
  <c r="L55" i="2"/>
  <c r="L55" i="6" s="1"/>
  <c r="K55" i="2"/>
  <c r="K55" i="6" s="1"/>
  <c r="J55" i="2"/>
  <c r="J55" i="6" s="1"/>
  <c r="I55" i="2"/>
  <c r="I55" i="6" s="1"/>
  <c r="H55" i="2"/>
  <c r="H55" i="6" s="1"/>
  <c r="G55" i="2"/>
  <c r="G55" i="6" s="1"/>
  <c r="F55" i="2"/>
  <c r="F55" i="6" s="1"/>
  <c r="E55" i="2"/>
  <c r="E55" i="6" s="1"/>
  <c r="D55" i="2"/>
  <c r="D55" i="6" s="1"/>
  <c r="O54" i="2"/>
  <c r="O54" i="6" s="1"/>
  <c r="N54" i="2"/>
  <c r="N54" i="6" s="1"/>
  <c r="N53" i="6" s="1"/>
  <c r="M54" i="2"/>
  <c r="M54" i="6" s="1"/>
  <c r="L54" i="2"/>
  <c r="L54" i="6" s="1"/>
  <c r="L53" i="6" s="1"/>
  <c r="K54" i="2"/>
  <c r="K54" i="6" s="1"/>
  <c r="J54" i="2"/>
  <c r="J54" i="6" s="1"/>
  <c r="J53" i="6" s="1"/>
  <c r="I54" i="2"/>
  <c r="I54" i="6" s="1"/>
  <c r="H54" i="2"/>
  <c r="H54" i="6" s="1"/>
  <c r="H53" i="6" s="1"/>
  <c r="G54" i="2"/>
  <c r="G54" i="6" s="1"/>
  <c r="F54" i="2"/>
  <c r="F54" i="6" s="1"/>
  <c r="F53" i="6" s="1"/>
  <c r="E54" i="2"/>
  <c r="E54" i="6" s="1"/>
  <c r="D54" i="2"/>
  <c r="D54" i="6" s="1"/>
  <c r="O53" i="2"/>
  <c r="M53" i="2"/>
  <c r="K53" i="2"/>
  <c r="I53" i="2"/>
  <c r="G53" i="2"/>
  <c r="E53" i="2"/>
  <c r="O52" i="2"/>
  <c r="O52" i="6" s="1"/>
  <c r="N52" i="2"/>
  <c r="N52" i="6" s="1"/>
  <c r="M52" i="2"/>
  <c r="M52" i="6" s="1"/>
  <c r="L52" i="2"/>
  <c r="L52" i="6" s="1"/>
  <c r="K52" i="2"/>
  <c r="K52" i="6" s="1"/>
  <c r="J52" i="2"/>
  <c r="J52" i="6" s="1"/>
  <c r="I52" i="2"/>
  <c r="I52" i="6" s="1"/>
  <c r="H52" i="2"/>
  <c r="H52" i="6" s="1"/>
  <c r="G52" i="2"/>
  <c r="G52" i="6" s="1"/>
  <c r="F52" i="2"/>
  <c r="F52" i="6" s="1"/>
  <c r="E52" i="2"/>
  <c r="E52" i="6" s="1"/>
  <c r="D52" i="2"/>
  <c r="D52" i="6" s="1"/>
  <c r="P52" i="6" s="1"/>
  <c r="O51" i="2"/>
  <c r="O51" i="6" s="1"/>
  <c r="N51" i="2"/>
  <c r="N51" i="6" s="1"/>
  <c r="M51" i="2"/>
  <c r="M51" i="6" s="1"/>
  <c r="L51" i="2"/>
  <c r="L51" i="6" s="1"/>
  <c r="K51" i="2"/>
  <c r="K51" i="6" s="1"/>
  <c r="J51" i="2"/>
  <c r="J51" i="6" s="1"/>
  <c r="I51" i="2"/>
  <c r="I51" i="6" s="1"/>
  <c r="H51" i="2"/>
  <c r="H51" i="6" s="1"/>
  <c r="G51" i="2"/>
  <c r="G51" i="6" s="1"/>
  <c r="F51" i="2"/>
  <c r="F51" i="6" s="1"/>
  <c r="E51" i="2"/>
  <c r="E51" i="6" s="1"/>
  <c r="D51" i="2"/>
  <c r="D51" i="6" s="1"/>
  <c r="O50" i="2"/>
  <c r="O50" i="6" s="1"/>
  <c r="N50" i="2"/>
  <c r="N50" i="6" s="1"/>
  <c r="N49" i="6" s="1"/>
  <c r="M50" i="2"/>
  <c r="M50" i="6" s="1"/>
  <c r="L50" i="2"/>
  <c r="L50" i="6" s="1"/>
  <c r="L49" i="6" s="1"/>
  <c r="K50" i="2"/>
  <c r="K50" i="6" s="1"/>
  <c r="J50" i="2"/>
  <c r="J50" i="6" s="1"/>
  <c r="J49" i="6" s="1"/>
  <c r="I50" i="2"/>
  <c r="I50" i="6" s="1"/>
  <c r="H50" i="2"/>
  <c r="H50" i="6" s="1"/>
  <c r="H49" i="6" s="1"/>
  <c r="G50" i="2"/>
  <c r="G50" i="6" s="1"/>
  <c r="F50" i="2"/>
  <c r="F50" i="6" s="1"/>
  <c r="F49" i="6" s="1"/>
  <c r="E50" i="2"/>
  <c r="E50" i="6" s="1"/>
  <c r="D50" i="2"/>
  <c r="D50" i="6" s="1"/>
  <c r="O48" i="2"/>
  <c r="O48" i="6" s="1"/>
  <c r="N48" i="2"/>
  <c r="N48" i="6" s="1"/>
  <c r="M48" i="2"/>
  <c r="M48" i="6" s="1"/>
  <c r="L48" i="2"/>
  <c r="L48" i="6" s="1"/>
  <c r="K48" i="2"/>
  <c r="K48" i="6" s="1"/>
  <c r="J48" i="2"/>
  <c r="J48" i="6" s="1"/>
  <c r="I48" i="2"/>
  <c r="I48" i="6" s="1"/>
  <c r="H48" i="2"/>
  <c r="H48" i="6" s="1"/>
  <c r="G48" i="2"/>
  <c r="G48" i="6" s="1"/>
  <c r="F48" i="2"/>
  <c r="F48" i="6" s="1"/>
  <c r="E48" i="2"/>
  <c r="E48" i="6" s="1"/>
  <c r="D48" i="2"/>
  <c r="D48" i="6" s="1"/>
  <c r="O47" i="2"/>
  <c r="O47" i="6" s="1"/>
  <c r="N47" i="2"/>
  <c r="N47" i="6" s="1"/>
  <c r="N46" i="6" s="1"/>
  <c r="M47" i="2"/>
  <c r="M47" i="6" s="1"/>
  <c r="L47" i="2"/>
  <c r="L47" i="6" s="1"/>
  <c r="L46" i="6" s="1"/>
  <c r="K47" i="2"/>
  <c r="K47" i="6" s="1"/>
  <c r="J47" i="2"/>
  <c r="J47" i="6" s="1"/>
  <c r="J46" i="6" s="1"/>
  <c r="I47" i="2"/>
  <c r="I47" i="6" s="1"/>
  <c r="H47" i="2"/>
  <c r="H47" i="6" s="1"/>
  <c r="H46" i="6" s="1"/>
  <c r="G47" i="2"/>
  <c r="G47" i="6" s="1"/>
  <c r="F47" i="2"/>
  <c r="F47" i="6" s="1"/>
  <c r="F46" i="6" s="1"/>
  <c r="E47" i="2"/>
  <c r="E47" i="6" s="1"/>
  <c r="D47" i="2"/>
  <c r="D47" i="6" s="1"/>
  <c r="O46" i="2"/>
  <c r="M46" i="2"/>
  <c r="K46" i="2"/>
  <c r="I46" i="2"/>
  <c r="G46" i="2"/>
  <c r="E46" i="2"/>
  <c r="O45" i="2"/>
  <c r="O45" i="6" s="1"/>
  <c r="N45" i="2"/>
  <c r="N45" i="6" s="1"/>
  <c r="M45" i="2"/>
  <c r="M45" i="6" s="1"/>
  <c r="L45" i="2"/>
  <c r="L45" i="6" s="1"/>
  <c r="K45" i="2"/>
  <c r="K45" i="6" s="1"/>
  <c r="J45" i="2"/>
  <c r="J45" i="6" s="1"/>
  <c r="I45" i="2"/>
  <c r="I45" i="6" s="1"/>
  <c r="H45" i="2"/>
  <c r="H45" i="6" s="1"/>
  <c r="G45" i="2"/>
  <c r="G45" i="6" s="1"/>
  <c r="F45" i="2"/>
  <c r="F45" i="6" s="1"/>
  <c r="E45" i="2"/>
  <c r="E45" i="6" s="1"/>
  <c r="D45" i="2"/>
  <c r="D45" i="6" s="1"/>
  <c r="P45" i="6" s="1"/>
  <c r="O44" i="2"/>
  <c r="O44" i="6" s="1"/>
  <c r="N44" i="2"/>
  <c r="N44" i="6" s="1"/>
  <c r="M44" i="2"/>
  <c r="M44" i="6" s="1"/>
  <c r="L44" i="2"/>
  <c r="L44" i="6" s="1"/>
  <c r="K44" i="2"/>
  <c r="K44" i="6" s="1"/>
  <c r="J44" i="2"/>
  <c r="J44" i="6" s="1"/>
  <c r="I44" i="2"/>
  <c r="I44" i="6" s="1"/>
  <c r="H44" i="2"/>
  <c r="H44" i="6" s="1"/>
  <c r="G44" i="2"/>
  <c r="G44" i="6" s="1"/>
  <c r="F44" i="2"/>
  <c r="F44" i="6" s="1"/>
  <c r="E44" i="2"/>
  <c r="E44" i="6" s="1"/>
  <c r="D44" i="2"/>
  <c r="D44" i="6" s="1"/>
  <c r="O43" i="2"/>
  <c r="O43" i="6" s="1"/>
  <c r="N43" i="2"/>
  <c r="N43" i="6" s="1"/>
  <c r="N42" i="6" s="1"/>
  <c r="M43" i="2"/>
  <c r="M43" i="6" s="1"/>
  <c r="L43" i="2"/>
  <c r="L43" i="6" s="1"/>
  <c r="L42" i="6" s="1"/>
  <c r="K43" i="2"/>
  <c r="K43" i="6" s="1"/>
  <c r="J43" i="2"/>
  <c r="J43" i="6" s="1"/>
  <c r="J42" i="6" s="1"/>
  <c r="I43" i="2"/>
  <c r="I43" i="6" s="1"/>
  <c r="H43" i="2"/>
  <c r="H43" i="6" s="1"/>
  <c r="H42" i="6" s="1"/>
  <c r="G43" i="2"/>
  <c r="G43" i="6" s="1"/>
  <c r="F43" i="2"/>
  <c r="F43" i="6" s="1"/>
  <c r="F42" i="6" s="1"/>
  <c r="E43" i="2"/>
  <c r="E43" i="6" s="1"/>
  <c r="D43" i="2"/>
  <c r="D43" i="6" s="1"/>
  <c r="O41" i="2"/>
  <c r="O41" i="6" s="1"/>
  <c r="N41" i="2"/>
  <c r="N41" i="6" s="1"/>
  <c r="M41" i="2"/>
  <c r="M41" i="6" s="1"/>
  <c r="L41" i="2"/>
  <c r="L41" i="6" s="1"/>
  <c r="K41" i="2"/>
  <c r="K41" i="6" s="1"/>
  <c r="J41" i="2"/>
  <c r="J41" i="6" s="1"/>
  <c r="I41" i="2"/>
  <c r="I41" i="6" s="1"/>
  <c r="H41" i="2"/>
  <c r="H41" i="6" s="1"/>
  <c r="G41" i="2"/>
  <c r="G41" i="6" s="1"/>
  <c r="F41" i="2"/>
  <c r="F41" i="6" s="1"/>
  <c r="E41" i="2"/>
  <c r="E41" i="6" s="1"/>
  <c r="D41" i="2"/>
  <c r="D41" i="6" s="1"/>
  <c r="O40" i="2"/>
  <c r="O40" i="6" s="1"/>
  <c r="O39" i="6" s="1"/>
  <c r="N40" i="2"/>
  <c r="N40" i="6" s="1"/>
  <c r="N39" i="6" s="1"/>
  <c r="M40" i="2"/>
  <c r="M40" i="6" s="1"/>
  <c r="M39" i="6" s="1"/>
  <c r="L40" i="2"/>
  <c r="L40" i="6" s="1"/>
  <c r="L39" i="6" s="1"/>
  <c r="K40" i="2"/>
  <c r="K40" i="6" s="1"/>
  <c r="K39" i="6" s="1"/>
  <c r="J40" i="2"/>
  <c r="J40" i="6" s="1"/>
  <c r="J39" i="6" s="1"/>
  <c r="I40" i="2"/>
  <c r="I40" i="6" s="1"/>
  <c r="I39" i="6" s="1"/>
  <c r="H40" i="2"/>
  <c r="H40" i="6" s="1"/>
  <c r="H39" i="6" s="1"/>
  <c r="G40" i="2"/>
  <c r="G40" i="6" s="1"/>
  <c r="G39" i="6" s="1"/>
  <c r="F40" i="2"/>
  <c r="F40" i="6" s="1"/>
  <c r="F39" i="6" s="1"/>
  <c r="E40" i="2"/>
  <c r="E40" i="6" s="1"/>
  <c r="E39" i="6" s="1"/>
  <c r="D40" i="2"/>
  <c r="D40" i="6" s="1"/>
  <c r="O39" i="2"/>
  <c r="M39" i="2"/>
  <c r="K39" i="2"/>
  <c r="I39" i="2"/>
  <c r="G39" i="2"/>
  <c r="E39" i="2"/>
  <c r="O38" i="2"/>
  <c r="O38" i="6" s="1"/>
  <c r="N38" i="2"/>
  <c r="N38" i="6" s="1"/>
  <c r="M38" i="2"/>
  <c r="M38" i="6" s="1"/>
  <c r="L38" i="2"/>
  <c r="L38" i="6" s="1"/>
  <c r="K38" i="2"/>
  <c r="K38" i="6" s="1"/>
  <c r="J38" i="2"/>
  <c r="J38" i="6" s="1"/>
  <c r="I38" i="2"/>
  <c r="I38" i="6" s="1"/>
  <c r="H38" i="2"/>
  <c r="H38" i="6" s="1"/>
  <c r="G38" i="2"/>
  <c r="G38" i="6" s="1"/>
  <c r="F38" i="2"/>
  <c r="F38" i="6" s="1"/>
  <c r="E38" i="2"/>
  <c r="E38" i="6" s="1"/>
  <c r="D38" i="2"/>
  <c r="D38" i="6" s="1"/>
  <c r="P38" i="6" s="1"/>
  <c r="O37" i="2"/>
  <c r="O37" i="6" s="1"/>
  <c r="N37" i="2"/>
  <c r="N37" i="6" s="1"/>
  <c r="M37" i="2"/>
  <c r="M37" i="6" s="1"/>
  <c r="L37" i="2"/>
  <c r="L37" i="6" s="1"/>
  <c r="K37" i="2"/>
  <c r="K37" i="6" s="1"/>
  <c r="J37" i="2"/>
  <c r="J37" i="6" s="1"/>
  <c r="I37" i="2"/>
  <c r="I37" i="6" s="1"/>
  <c r="H37" i="2"/>
  <c r="H37" i="6" s="1"/>
  <c r="G37" i="2"/>
  <c r="G37" i="6" s="1"/>
  <c r="F37" i="2"/>
  <c r="F37" i="6" s="1"/>
  <c r="E37" i="2"/>
  <c r="E37" i="6" s="1"/>
  <c r="D37" i="2"/>
  <c r="P37" i="2" s="1"/>
  <c r="O36" i="2"/>
  <c r="O36" i="6" s="1"/>
  <c r="O35" i="6" s="1"/>
  <c r="N36" i="2"/>
  <c r="N36" i="6" s="1"/>
  <c r="N35" i="6" s="1"/>
  <c r="N34" i="6" s="1"/>
  <c r="M36" i="2"/>
  <c r="M36" i="6" s="1"/>
  <c r="M35" i="6" s="1"/>
  <c r="L36" i="2"/>
  <c r="L36" i="6" s="1"/>
  <c r="L35" i="6" s="1"/>
  <c r="L34" i="6" s="1"/>
  <c r="K36" i="2"/>
  <c r="K36" i="6" s="1"/>
  <c r="K35" i="6" s="1"/>
  <c r="J36" i="2"/>
  <c r="J36" i="6" s="1"/>
  <c r="J35" i="6" s="1"/>
  <c r="J34" i="6" s="1"/>
  <c r="I36" i="2"/>
  <c r="I36" i="6" s="1"/>
  <c r="I35" i="6" s="1"/>
  <c r="H36" i="2"/>
  <c r="H36" i="6" s="1"/>
  <c r="H35" i="6" s="1"/>
  <c r="H34" i="6" s="1"/>
  <c r="G36" i="2"/>
  <c r="G36" i="6" s="1"/>
  <c r="G35" i="6" s="1"/>
  <c r="F36" i="2"/>
  <c r="F36" i="6" s="1"/>
  <c r="F35" i="6" s="1"/>
  <c r="F34" i="6" s="1"/>
  <c r="E36" i="2"/>
  <c r="E36" i="6" s="1"/>
  <c r="E35" i="6" s="1"/>
  <c r="D36" i="2"/>
  <c r="D36" i="6" s="1"/>
  <c r="O33" i="2"/>
  <c r="O33" i="6" s="1"/>
  <c r="N33" i="2"/>
  <c r="N33" i="6" s="1"/>
  <c r="M33" i="2"/>
  <c r="M33" i="6" s="1"/>
  <c r="L33" i="2"/>
  <c r="L33" i="6" s="1"/>
  <c r="K33" i="2"/>
  <c r="K33" i="6" s="1"/>
  <c r="J33" i="2"/>
  <c r="J33" i="6" s="1"/>
  <c r="I33" i="2"/>
  <c r="I33" i="6" s="1"/>
  <c r="H33" i="2"/>
  <c r="H33" i="6" s="1"/>
  <c r="G33" i="2"/>
  <c r="G33" i="6" s="1"/>
  <c r="F33" i="2"/>
  <c r="F33" i="6" s="1"/>
  <c r="E33" i="2"/>
  <c r="E33" i="6" s="1"/>
  <c r="D33" i="2"/>
  <c r="D33" i="6" s="1"/>
  <c r="P33" i="6" s="1"/>
  <c r="O32" i="2"/>
  <c r="O31" i="2" s="1"/>
  <c r="N32" i="2"/>
  <c r="N32" i="6" s="1"/>
  <c r="N31" i="6" s="1"/>
  <c r="M32" i="2"/>
  <c r="M31" i="2" s="1"/>
  <c r="L32" i="2"/>
  <c r="L32" i="6" s="1"/>
  <c r="L31" i="6" s="1"/>
  <c r="K32" i="2"/>
  <c r="K31" i="2" s="1"/>
  <c r="J32" i="2"/>
  <c r="J32" i="6" s="1"/>
  <c r="J31" i="6" s="1"/>
  <c r="I32" i="2"/>
  <c r="I31" i="2" s="1"/>
  <c r="H32" i="2"/>
  <c r="H32" i="6" s="1"/>
  <c r="H31" i="6" s="1"/>
  <c r="G32" i="2"/>
  <c r="G31" i="2" s="1"/>
  <c r="F32" i="2"/>
  <c r="F32" i="6" s="1"/>
  <c r="F31" i="6" s="1"/>
  <c r="E32" i="2"/>
  <c r="E31" i="2" s="1"/>
  <c r="D32" i="2"/>
  <c r="D32" i="6" s="1"/>
  <c r="N31" i="2"/>
  <c r="L31" i="2"/>
  <c r="J31" i="2"/>
  <c r="H31" i="2"/>
  <c r="F31" i="2"/>
  <c r="D31" i="2"/>
  <c r="P31" i="2" s="1"/>
  <c r="O30" i="2"/>
  <c r="O30" i="6" s="1"/>
  <c r="N30" i="2"/>
  <c r="N30" i="6" s="1"/>
  <c r="M30" i="2"/>
  <c r="M30" i="6" s="1"/>
  <c r="L30" i="2"/>
  <c r="L30" i="6" s="1"/>
  <c r="K30" i="2"/>
  <c r="K30" i="6" s="1"/>
  <c r="J30" i="2"/>
  <c r="J30" i="6" s="1"/>
  <c r="I30" i="2"/>
  <c r="I30" i="6" s="1"/>
  <c r="H30" i="2"/>
  <c r="H30" i="6" s="1"/>
  <c r="G30" i="2"/>
  <c r="G30" i="6" s="1"/>
  <c r="F30" i="2"/>
  <c r="F30" i="6" s="1"/>
  <c r="E30" i="2"/>
  <c r="E30" i="6" s="1"/>
  <c r="D30" i="2"/>
  <c r="D30" i="6" s="1"/>
  <c r="P30" i="6" s="1"/>
  <c r="O29" i="2"/>
  <c r="O29" i="6" s="1"/>
  <c r="N29" i="2"/>
  <c r="N29" i="6" s="1"/>
  <c r="M29" i="2"/>
  <c r="M29" i="6" s="1"/>
  <c r="L29" i="2"/>
  <c r="L29" i="6" s="1"/>
  <c r="K29" i="2"/>
  <c r="K29" i="6" s="1"/>
  <c r="J29" i="2"/>
  <c r="J29" i="6" s="1"/>
  <c r="I29" i="2"/>
  <c r="I29" i="6" s="1"/>
  <c r="H29" i="2"/>
  <c r="H29" i="6" s="1"/>
  <c r="G29" i="2"/>
  <c r="G29" i="6" s="1"/>
  <c r="F29" i="2"/>
  <c r="F29" i="6" s="1"/>
  <c r="E29" i="2"/>
  <c r="E29" i="6" s="1"/>
  <c r="D29" i="2"/>
  <c r="D29" i="6" s="1"/>
  <c r="P29" i="6" s="1"/>
  <c r="O28" i="2"/>
  <c r="N28" i="2"/>
  <c r="N28" i="6" s="1"/>
  <c r="N27" i="6" s="1"/>
  <c r="M28" i="2"/>
  <c r="L28" i="2"/>
  <c r="L28" i="6" s="1"/>
  <c r="L27" i="6" s="1"/>
  <c r="K28" i="2"/>
  <c r="J28" i="2"/>
  <c r="J28" i="6" s="1"/>
  <c r="J27" i="6" s="1"/>
  <c r="I28" i="2"/>
  <c r="H28" i="2"/>
  <c r="H28" i="6" s="1"/>
  <c r="H27" i="6" s="1"/>
  <c r="G28" i="2"/>
  <c r="F28" i="2"/>
  <c r="F28" i="6" s="1"/>
  <c r="F27" i="6" s="1"/>
  <c r="E28" i="2"/>
  <c r="D28" i="2"/>
  <c r="D28" i="6" s="1"/>
  <c r="O26" i="2"/>
  <c r="O26" i="6" s="1"/>
  <c r="N26" i="2"/>
  <c r="N26" i="6" s="1"/>
  <c r="M26" i="2"/>
  <c r="M26" i="6" s="1"/>
  <c r="L26" i="2"/>
  <c r="L26" i="6" s="1"/>
  <c r="K26" i="2"/>
  <c r="K26" i="6" s="1"/>
  <c r="J26" i="2"/>
  <c r="J26" i="6" s="1"/>
  <c r="I26" i="2"/>
  <c r="I26" i="6" s="1"/>
  <c r="H26" i="2"/>
  <c r="H26" i="6" s="1"/>
  <c r="G26" i="2"/>
  <c r="G26" i="6" s="1"/>
  <c r="F26" i="2"/>
  <c r="F26" i="6" s="1"/>
  <c r="E26" i="2"/>
  <c r="E26" i="6" s="1"/>
  <c r="D26" i="2"/>
  <c r="D26" i="6" s="1"/>
  <c r="P26" i="6" s="1"/>
  <c r="O25" i="2"/>
  <c r="O25" i="6" s="1"/>
  <c r="N25" i="2"/>
  <c r="N25" i="6" s="1"/>
  <c r="M25" i="2"/>
  <c r="M25" i="6" s="1"/>
  <c r="L25" i="2"/>
  <c r="L25" i="6" s="1"/>
  <c r="K25" i="2"/>
  <c r="K25" i="6" s="1"/>
  <c r="J25" i="2"/>
  <c r="J25" i="6" s="1"/>
  <c r="I25" i="2"/>
  <c r="I25" i="6" s="1"/>
  <c r="H25" i="2"/>
  <c r="H25" i="6" s="1"/>
  <c r="G25" i="2"/>
  <c r="G25" i="6" s="1"/>
  <c r="F25" i="2"/>
  <c r="F25" i="6" s="1"/>
  <c r="E25" i="2"/>
  <c r="E25" i="6" s="1"/>
  <c r="D25" i="2"/>
  <c r="P25" i="2" s="1"/>
  <c r="O24" i="2"/>
  <c r="O24" i="6" s="1"/>
  <c r="N24" i="2"/>
  <c r="N24" i="6" s="1"/>
  <c r="M24" i="2"/>
  <c r="M24" i="6" s="1"/>
  <c r="L24" i="2"/>
  <c r="L24" i="6" s="1"/>
  <c r="K24" i="2"/>
  <c r="K24" i="6" s="1"/>
  <c r="J24" i="2"/>
  <c r="J24" i="6" s="1"/>
  <c r="I24" i="2"/>
  <c r="I24" i="6" s="1"/>
  <c r="H24" i="2"/>
  <c r="H24" i="6" s="1"/>
  <c r="G24" i="2"/>
  <c r="G24" i="6" s="1"/>
  <c r="F24" i="2"/>
  <c r="F24" i="6" s="1"/>
  <c r="E24" i="2"/>
  <c r="E24" i="6" s="1"/>
  <c r="D24" i="2"/>
  <c r="D24" i="6" s="1"/>
  <c r="P24" i="6" s="1"/>
  <c r="O23" i="2"/>
  <c r="O23" i="6" s="1"/>
  <c r="N23" i="2"/>
  <c r="N23" i="6" s="1"/>
  <c r="M23" i="2"/>
  <c r="M23" i="6" s="1"/>
  <c r="L23" i="2"/>
  <c r="L23" i="6" s="1"/>
  <c r="K23" i="2"/>
  <c r="K23" i="6" s="1"/>
  <c r="J23" i="2"/>
  <c r="J23" i="6" s="1"/>
  <c r="I23" i="2"/>
  <c r="I23" i="6" s="1"/>
  <c r="H23" i="2"/>
  <c r="H23" i="6" s="1"/>
  <c r="G23" i="2"/>
  <c r="G23" i="6" s="1"/>
  <c r="F23" i="2"/>
  <c r="F23" i="6" s="1"/>
  <c r="E23" i="2"/>
  <c r="E23" i="6" s="1"/>
  <c r="D23" i="2"/>
  <c r="P23" i="2" s="1"/>
  <c r="O22" i="2"/>
  <c r="O22" i="6" s="1"/>
  <c r="N22" i="2"/>
  <c r="N22" i="6" s="1"/>
  <c r="M22" i="2"/>
  <c r="M22" i="6" s="1"/>
  <c r="L22" i="2"/>
  <c r="L22" i="6" s="1"/>
  <c r="K22" i="2"/>
  <c r="K22" i="6" s="1"/>
  <c r="J22" i="2"/>
  <c r="J22" i="6" s="1"/>
  <c r="I22" i="2"/>
  <c r="I22" i="6" s="1"/>
  <c r="H22" i="2"/>
  <c r="H22" i="6" s="1"/>
  <c r="G22" i="2"/>
  <c r="G22" i="6" s="1"/>
  <c r="F22" i="2"/>
  <c r="F22" i="6" s="1"/>
  <c r="E22" i="2"/>
  <c r="E22" i="6" s="1"/>
  <c r="D22" i="2"/>
  <c r="D22" i="6" s="1"/>
  <c r="P22" i="6" s="1"/>
  <c r="O21" i="2"/>
  <c r="O21" i="6" s="1"/>
  <c r="O20" i="6" s="1"/>
  <c r="N21" i="2"/>
  <c r="N21" i="6" s="1"/>
  <c r="N20" i="6" s="1"/>
  <c r="M21" i="2"/>
  <c r="M21" i="6" s="1"/>
  <c r="M20" i="6" s="1"/>
  <c r="L21" i="2"/>
  <c r="L21" i="6" s="1"/>
  <c r="L20" i="6" s="1"/>
  <c r="K21" i="2"/>
  <c r="K21" i="6" s="1"/>
  <c r="K20" i="6" s="1"/>
  <c r="J21" i="2"/>
  <c r="J21" i="6" s="1"/>
  <c r="J20" i="6" s="1"/>
  <c r="I21" i="2"/>
  <c r="I21" i="6" s="1"/>
  <c r="I20" i="6" s="1"/>
  <c r="H21" i="2"/>
  <c r="H21" i="6" s="1"/>
  <c r="H20" i="6" s="1"/>
  <c r="G21" i="2"/>
  <c r="G21" i="6" s="1"/>
  <c r="G20" i="6" s="1"/>
  <c r="F21" i="2"/>
  <c r="F21" i="6" s="1"/>
  <c r="F20" i="6" s="1"/>
  <c r="E21" i="2"/>
  <c r="E21" i="6" s="1"/>
  <c r="E20" i="6" s="1"/>
  <c r="D21" i="2"/>
  <c r="P21" i="2" s="1"/>
  <c r="N20" i="2"/>
  <c r="L20" i="2"/>
  <c r="J20" i="2"/>
  <c r="H20" i="2"/>
  <c r="F20" i="2"/>
  <c r="D20" i="2"/>
  <c r="B46" i="1"/>
  <c r="E46" i="1" s="1"/>
  <c r="B45" i="1"/>
  <c r="E45" i="1" s="1"/>
  <c r="B44" i="1"/>
  <c r="E44" i="1" s="1"/>
  <c r="B43" i="1"/>
  <c r="E43" i="1" s="1"/>
  <c r="B42" i="1"/>
  <c r="E42" i="1" s="1"/>
  <c r="B41" i="1"/>
  <c r="E41" i="1" s="1"/>
  <c r="B40" i="1"/>
  <c r="E40" i="1" s="1"/>
  <c r="B39" i="1"/>
  <c r="E39" i="1" s="1"/>
  <c r="B38" i="1"/>
  <c r="E38" i="1" s="1"/>
  <c r="B37" i="1"/>
  <c r="E37" i="1" s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9" i="1"/>
  <c r="E29" i="1" s="1"/>
  <c r="B28" i="1"/>
  <c r="E28" i="1" s="1"/>
  <c r="B27" i="1"/>
  <c r="E27" i="1" s="1"/>
  <c r="B26" i="1"/>
  <c r="E26" i="1" s="1"/>
  <c r="B25" i="1"/>
  <c r="E25" i="1" s="1"/>
  <c r="B24" i="1"/>
  <c r="E24" i="1" s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7" i="1"/>
  <c r="E17" i="1" s="1"/>
  <c r="B16" i="1"/>
  <c r="E16" i="1" s="1"/>
  <c r="B15" i="1"/>
  <c r="E15" i="1" s="1"/>
  <c r="B14" i="1"/>
  <c r="E14" i="1" s="1"/>
  <c r="B13" i="1"/>
  <c r="E13" i="1" s="1"/>
  <c r="B12" i="1"/>
  <c r="E12" i="1" s="1"/>
  <c r="B11" i="1"/>
  <c r="E11" i="1" s="1"/>
  <c r="B10" i="1"/>
  <c r="E10" i="1" s="1"/>
  <c r="B9" i="1"/>
  <c r="E9" i="1" s="1"/>
  <c r="B8" i="1"/>
  <c r="E8" i="1" s="1"/>
  <c r="B7" i="1"/>
  <c r="E7" i="1" s="1"/>
  <c r="B6" i="1"/>
  <c r="E6" i="1" s="1"/>
  <c r="B5" i="1"/>
  <c r="E5" i="1" s="1"/>
  <c r="B4" i="1"/>
  <c r="E4" i="1" s="1"/>
  <c r="B3" i="1"/>
  <c r="E3" i="1" s="1"/>
  <c r="B2" i="1"/>
  <c r="E2" i="1" s="1"/>
  <c r="D31" i="6" l="1"/>
  <c r="P40" i="6"/>
  <c r="D39" i="6"/>
  <c r="P39" i="6" s="1"/>
  <c r="R105" i="2"/>
  <c r="R35" i="3"/>
  <c r="R42" i="3"/>
  <c r="R49" i="3"/>
  <c r="P72" i="3"/>
  <c r="D68" i="3"/>
  <c r="P68" i="3" s="1"/>
  <c r="P113" i="3"/>
  <c r="D112" i="3"/>
  <c r="P112" i="3" s="1"/>
  <c r="R108" i="3"/>
  <c r="R110" i="3"/>
  <c r="P36" i="6"/>
  <c r="R108" i="2"/>
  <c r="R25" i="3"/>
  <c r="R64" i="3"/>
  <c r="R75" i="3"/>
  <c r="R105" i="3"/>
  <c r="P93" i="2"/>
  <c r="R35" i="4"/>
  <c r="R42" i="4"/>
  <c r="R49" i="4"/>
  <c r="P111" i="4"/>
  <c r="R64" i="4"/>
  <c r="R69" i="4"/>
  <c r="R68" i="4"/>
  <c r="R75" i="4"/>
  <c r="P89" i="4"/>
  <c r="P93" i="4"/>
  <c r="P113" i="4"/>
  <c r="D112" i="4"/>
  <c r="P112" i="4" s="1"/>
  <c r="R105" i="4"/>
  <c r="R108" i="4"/>
  <c r="R109" i="4"/>
  <c r="R110" i="4"/>
  <c r="P31" i="5"/>
  <c r="P35" i="5"/>
  <c r="P39" i="5"/>
  <c r="P49" i="5"/>
  <c r="P53" i="5"/>
  <c r="P68" i="5"/>
  <c r="P72" i="5"/>
  <c r="P82" i="5"/>
  <c r="P86" i="5"/>
  <c r="I104" i="5"/>
  <c r="P22" i="2"/>
  <c r="P24" i="2"/>
  <c r="P29" i="2"/>
  <c r="P33" i="2"/>
  <c r="P36" i="2"/>
  <c r="P38" i="2"/>
  <c r="P40" i="2"/>
  <c r="P43" i="6"/>
  <c r="P47" i="6"/>
  <c r="D46" i="6"/>
  <c r="D49" i="6"/>
  <c r="P50" i="6"/>
  <c r="P52" i="2"/>
  <c r="D53" i="6"/>
  <c r="P54" i="6"/>
  <c r="P54" i="2"/>
  <c r="P58" i="6"/>
  <c r="P58" i="2"/>
  <c r="P60" i="2"/>
  <c r="P62" i="6"/>
  <c r="D61" i="6"/>
  <c r="P62" i="2"/>
  <c r="P64" i="2"/>
  <c r="P65" i="2"/>
  <c r="P67" i="2"/>
  <c r="P71" i="2"/>
  <c r="D72" i="6"/>
  <c r="P73" i="6"/>
  <c r="P73" i="2"/>
  <c r="P76" i="6"/>
  <c r="P76" i="2"/>
  <c r="P78" i="2"/>
  <c r="P80" i="6"/>
  <c r="D79" i="6"/>
  <c r="P79" i="6" s="1"/>
  <c r="P80" i="2"/>
  <c r="P84" i="6"/>
  <c r="P84" i="2"/>
  <c r="P88" i="6"/>
  <c r="P88" i="2"/>
  <c r="P90" i="6"/>
  <c r="P90" i="2"/>
  <c r="P92" i="6"/>
  <c r="P92" i="2"/>
  <c r="E93" i="2"/>
  <c r="E89" i="2" s="1"/>
  <c r="P89" i="2" s="1"/>
  <c r="P94" i="6"/>
  <c r="D93" i="6"/>
  <c r="P93" i="6" s="1"/>
  <c r="P94" i="2"/>
  <c r="P96" i="6"/>
  <c r="P96" i="2"/>
  <c r="P98" i="6"/>
  <c r="D113" i="6"/>
  <c r="P98" i="2"/>
  <c r="P100" i="6"/>
  <c r="P100" i="2"/>
  <c r="P102" i="6"/>
  <c r="P102" i="2"/>
  <c r="P106" i="6"/>
  <c r="D105" i="6"/>
  <c r="P106" i="2"/>
  <c r="P107" i="2"/>
  <c r="E113" i="2"/>
  <c r="E112" i="2" s="1"/>
  <c r="G113" i="2"/>
  <c r="G112" i="2" s="1"/>
  <c r="I113" i="2"/>
  <c r="I112" i="2" s="1"/>
  <c r="K113" i="2"/>
  <c r="K112" i="2" s="1"/>
  <c r="M113" i="2"/>
  <c r="M112" i="2" s="1"/>
  <c r="O113" i="2"/>
  <c r="O112" i="2" s="1"/>
  <c r="P114" i="6"/>
  <c r="P114" i="2"/>
  <c r="P116" i="6"/>
  <c r="P116" i="2"/>
  <c r="P118" i="6"/>
  <c r="P118" i="2"/>
  <c r="P120" i="2"/>
  <c r="P124" i="2"/>
  <c r="P57" i="3"/>
  <c r="R57" i="3" s="1"/>
  <c r="R106" i="3" s="1"/>
  <c r="P73" i="3"/>
  <c r="P98" i="3"/>
  <c r="R109" i="3" s="1"/>
  <c r="D20" i="4"/>
  <c r="P20" i="4" s="1"/>
  <c r="R25" i="4" s="1"/>
  <c r="P57" i="4"/>
  <c r="R57" i="4" s="1"/>
  <c r="R104" i="4" s="1"/>
  <c r="P98" i="4"/>
  <c r="D20" i="5"/>
  <c r="P20" i="5" s="1"/>
  <c r="D42" i="5"/>
  <c r="P42" i="5" s="1"/>
  <c r="D46" i="5"/>
  <c r="P46" i="5" s="1"/>
  <c r="D57" i="5"/>
  <c r="D61" i="5"/>
  <c r="P61" i="5" s="1"/>
  <c r="D75" i="5"/>
  <c r="P75" i="5" s="1"/>
  <c r="D79" i="5"/>
  <c r="P79" i="5" s="1"/>
  <c r="D89" i="5"/>
  <c r="P89" i="5" s="1"/>
  <c r="D93" i="5"/>
  <c r="P93" i="5" s="1"/>
  <c r="D105" i="5"/>
  <c r="E108" i="5"/>
  <c r="E104" i="5" s="1"/>
  <c r="G108" i="5"/>
  <c r="G104" i="5" s="1"/>
  <c r="I108" i="5"/>
  <c r="K108" i="5"/>
  <c r="K104" i="5" s="1"/>
  <c r="M108" i="5"/>
  <c r="M104" i="5" s="1"/>
  <c r="O108" i="5"/>
  <c r="O104" i="5" s="1"/>
  <c r="D113" i="5"/>
  <c r="D21" i="6"/>
  <c r="D23" i="6"/>
  <c r="P23" i="6" s="1"/>
  <c r="D25" i="6"/>
  <c r="P25" i="6" s="1"/>
  <c r="E28" i="6"/>
  <c r="G28" i="6"/>
  <c r="I28" i="6"/>
  <c r="K28" i="6"/>
  <c r="M28" i="6"/>
  <c r="O28" i="6"/>
  <c r="E32" i="6"/>
  <c r="E31" i="6" s="1"/>
  <c r="G32" i="6"/>
  <c r="G31" i="6" s="1"/>
  <c r="I32" i="6"/>
  <c r="I31" i="6" s="1"/>
  <c r="K32" i="6"/>
  <c r="K31" i="6" s="1"/>
  <c r="M32" i="6"/>
  <c r="M31" i="6" s="1"/>
  <c r="O32" i="6"/>
  <c r="O31" i="6" s="1"/>
  <c r="D37" i="6"/>
  <c r="P37" i="6" s="1"/>
  <c r="R25" i="8"/>
  <c r="R35" i="8"/>
  <c r="R42" i="8"/>
  <c r="R49" i="8"/>
  <c r="P61" i="8"/>
  <c r="R64" i="8"/>
  <c r="P68" i="8"/>
  <c r="P72" i="8"/>
  <c r="R75" i="8"/>
  <c r="P43" i="2"/>
  <c r="P45" i="2"/>
  <c r="P47" i="2"/>
  <c r="P50" i="2"/>
  <c r="E20" i="2"/>
  <c r="P20" i="2" s="1"/>
  <c r="R25" i="2" s="1"/>
  <c r="G20" i="2"/>
  <c r="I20" i="2"/>
  <c r="K20" i="2"/>
  <c r="M20" i="2"/>
  <c r="O20" i="2"/>
  <c r="P26" i="2"/>
  <c r="P28" i="2"/>
  <c r="P30" i="2"/>
  <c r="P32" i="2"/>
  <c r="E35" i="2"/>
  <c r="G35" i="2"/>
  <c r="I35" i="2"/>
  <c r="K35" i="2"/>
  <c r="M35" i="2"/>
  <c r="O35" i="2"/>
  <c r="D39" i="2"/>
  <c r="F39" i="2"/>
  <c r="F35" i="2" s="1"/>
  <c r="H39" i="2"/>
  <c r="H35" i="2" s="1"/>
  <c r="J39" i="2"/>
  <c r="J35" i="2" s="1"/>
  <c r="L39" i="2"/>
  <c r="L35" i="2" s="1"/>
  <c r="N39" i="2"/>
  <c r="N35" i="2" s="1"/>
  <c r="P41" i="6"/>
  <c r="P41" i="2"/>
  <c r="E42" i="2"/>
  <c r="G42" i="2"/>
  <c r="I42" i="2"/>
  <c r="K42" i="2"/>
  <c r="M42" i="2"/>
  <c r="O42" i="2"/>
  <c r="P44" i="6"/>
  <c r="P44" i="2"/>
  <c r="D46" i="2"/>
  <c r="F46" i="2"/>
  <c r="F42" i="2" s="1"/>
  <c r="H46" i="2"/>
  <c r="H42" i="2" s="1"/>
  <c r="J46" i="2"/>
  <c r="J42" i="2" s="1"/>
  <c r="L46" i="2"/>
  <c r="L42" i="2" s="1"/>
  <c r="N46" i="2"/>
  <c r="N42" i="2" s="1"/>
  <c r="E46" i="6"/>
  <c r="E42" i="6" s="1"/>
  <c r="E34" i="6" s="1"/>
  <c r="G46" i="6"/>
  <c r="G42" i="6" s="1"/>
  <c r="G34" i="6" s="1"/>
  <c r="I46" i="6"/>
  <c r="I42" i="6" s="1"/>
  <c r="I34" i="6" s="1"/>
  <c r="K46" i="6"/>
  <c r="K42" i="6" s="1"/>
  <c r="K34" i="6" s="1"/>
  <c r="M46" i="6"/>
  <c r="M42" i="6" s="1"/>
  <c r="M34" i="6" s="1"/>
  <c r="O46" i="6"/>
  <c r="O42" i="6" s="1"/>
  <c r="O34" i="6" s="1"/>
  <c r="P48" i="6"/>
  <c r="P48" i="2"/>
  <c r="E49" i="2"/>
  <c r="G49" i="2"/>
  <c r="I49" i="2"/>
  <c r="K49" i="2"/>
  <c r="M49" i="2"/>
  <c r="O49" i="2"/>
  <c r="P51" i="6"/>
  <c r="P51" i="2"/>
  <c r="D53" i="2"/>
  <c r="F53" i="2"/>
  <c r="F49" i="2" s="1"/>
  <c r="H53" i="2"/>
  <c r="H49" i="2" s="1"/>
  <c r="J53" i="2"/>
  <c r="J49" i="2" s="1"/>
  <c r="L53" i="2"/>
  <c r="L49" i="2" s="1"/>
  <c r="N53" i="2"/>
  <c r="N49" i="2" s="1"/>
  <c r="E53" i="6"/>
  <c r="E49" i="6" s="1"/>
  <c r="G53" i="6"/>
  <c r="G49" i="6" s="1"/>
  <c r="I53" i="6"/>
  <c r="I49" i="6" s="1"/>
  <c r="K53" i="6"/>
  <c r="K49" i="6" s="1"/>
  <c r="M53" i="6"/>
  <c r="M49" i="6" s="1"/>
  <c r="O53" i="6"/>
  <c r="O49" i="6" s="1"/>
  <c r="P55" i="6"/>
  <c r="P55" i="2"/>
  <c r="E57" i="2"/>
  <c r="G57" i="2"/>
  <c r="I57" i="2"/>
  <c r="K57" i="2"/>
  <c r="M57" i="2"/>
  <c r="O57" i="2"/>
  <c r="P59" i="6"/>
  <c r="P59" i="2"/>
  <c r="D61" i="2"/>
  <c r="F61" i="2"/>
  <c r="F57" i="2" s="1"/>
  <c r="H61" i="2"/>
  <c r="H57" i="2" s="1"/>
  <c r="J61" i="2"/>
  <c r="J57" i="2" s="1"/>
  <c r="L61" i="2"/>
  <c r="L57" i="2" s="1"/>
  <c r="L111" i="2" s="1"/>
  <c r="N61" i="2"/>
  <c r="N57" i="2" s="1"/>
  <c r="N111" i="2" s="1"/>
  <c r="E61" i="6"/>
  <c r="E57" i="6" s="1"/>
  <c r="E111" i="6" s="1"/>
  <c r="G61" i="6"/>
  <c r="G57" i="6" s="1"/>
  <c r="G111" i="6" s="1"/>
  <c r="I61" i="6"/>
  <c r="I57" i="6" s="1"/>
  <c r="I111" i="6" s="1"/>
  <c r="K61" i="6"/>
  <c r="K57" i="6" s="1"/>
  <c r="K111" i="6" s="1"/>
  <c r="M61" i="6"/>
  <c r="M57" i="6" s="1"/>
  <c r="M111" i="6" s="1"/>
  <c r="O61" i="6"/>
  <c r="O57" i="6" s="1"/>
  <c r="O111" i="6" s="1"/>
  <c r="P63" i="6"/>
  <c r="P63" i="2"/>
  <c r="P66" i="6"/>
  <c r="P66" i="2"/>
  <c r="D68" i="6"/>
  <c r="P69" i="6"/>
  <c r="F68" i="6"/>
  <c r="H68" i="6"/>
  <c r="J68" i="6"/>
  <c r="L68" i="6"/>
  <c r="N68" i="6"/>
  <c r="P69" i="2"/>
  <c r="P70" i="6"/>
  <c r="P70" i="2"/>
  <c r="D72" i="2"/>
  <c r="F72" i="2"/>
  <c r="F68" i="2" s="1"/>
  <c r="H72" i="2"/>
  <c r="H68" i="2" s="1"/>
  <c r="J72" i="2"/>
  <c r="J68" i="2" s="1"/>
  <c r="L72" i="2"/>
  <c r="L68" i="2" s="1"/>
  <c r="N72" i="2"/>
  <c r="N68" i="2" s="1"/>
  <c r="E72" i="6"/>
  <c r="E68" i="6" s="1"/>
  <c r="G72" i="6"/>
  <c r="G68" i="6" s="1"/>
  <c r="I72" i="6"/>
  <c r="I68" i="6" s="1"/>
  <c r="K72" i="6"/>
  <c r="K68" i="6" s="1"/>
  <c r="M72" i="6"/>
  <c r="M68" i="6" s="1"/>
  <c r="O72" i="6"/>
  <c r="O68" i="6" s="1"/>
  <c r="P74" i="6"/>
  <c r="P74" i="2"/>
  <c r="E75" i="2"/>
  <c r="G75" i="2"/>
  <c r="I75" i="2"/>
  <c r="K75" i="2"/>
  <c r="M75" i="2"/>
  <c r="O75" i="2"/>
  <c r="E75" i="6"/>
  <c r="G75" i="6"/>
  <c r="I75" i="6"/>
  <c r="K75" i="6"/>
  <c r="M75" i="6"/>
  <c r="O75" i="6"/>
  <c r="P77" i="6"/>
  <c r="P77" i="2"/>
  <c r="D79" i="2"/>
  <c r="F79" i="2"/>
  <c r="F75" i="2" s="1"/>
  <c r="H79" i="2"/>
  <c r="H75" i="2" s="1"/>
  <c r="J79" i="2"/>
  <c r="J75" i="2" s="1"/>
  <c r="P81" i="2"/>
  <c r="P83" i="6"/>
  <c r="P83" i="2"/>
  <c r="P85" i="2"/>
  <c r="D86" i="6"/>
  <c r="P86" i="6" s="1"/>
  <c r="P87" i="6"/>
  <c r="P87" i="2"/>
  <c r="P91" i="2"/>
  <c r="P95" i="2"/>
  <c r="P97" i="2"/>
  <c r="P99" i="2"/>
  <c r="P101" i="2"/>
  <c r="P103" i="2"/>
  <c r="D108" i="6"/>
  <c r="P108" i="6" s="1"/>
  <c r="P109" i="6"/>
  <c r="P109" i="2"/>
  <c r="R109" i="2" s="1"/>
  <c r="P110" i="2"/>
  <c r="R110" i="2" s="1"/>
  <c r="D113" i="2"/>
  <c r="F113" i="2"/>
  <c r="F112" i="2" s="1"/>
  <c r="H113" i="2"/>
  <c r="H112" i="2" s="1"/>
  <c r="J113" i="2"/>
  <c r="J112" i="2" s="1"/>
  <c r="L113" i="2"/>
  <c r="L112" i="2" s="1"/>
  <c r="N113" i="2"/>
  <c r="N112" i="2" s="1"/>
  <c r="P115" i="2"/>
  <c r="P117" i="2"/>
  <c r="P119" i="2"/>
  <c r="R25" i="7"/>
  <c r="R35" i="7"/>
  <c r="R42" i="7"/>
  <c r="R49" i="7"/>
  <c r="R64" i="7"/>
  <c r="R69" i="7"/>
  <c r="R68" i="7"/>
  <c r="R75" i="7"/>
  <c r="R104" i="7"/>
  <c r="R105" i="7"/>
  <c r="R106" i="7"/>
  <c r="R108" i="7"/>
  <c r="R109" i="7"/>
  <c r="R110" i="7"/>
  <c r="R110" i="8"/>
  <c r="D111" i="7"/>
  <c r="P111" i="7" s="1"/>
  <c r="D113" i="7"/>
  <c r="P89" i="8"/>
  <c r="P90" i="8"/>
  <c r="P93" i="8"/>
  <c r="P94" i="8"/>
  <c r="P97" i="8"/>
  <c r="P113" i="8"/>
  <c r="P98" i="8"/>
  <c r="P101" i="8"/>
  <c r="D105" i="8"/>
  <c r="E108" i="8"/>
  <c r="E104" i="8" s="1"/>
  <c r="G108" i="8"/>
  <c r="G104" i="8" s="1"/>
  <c r="I108" i="8"/>
  <c r="I104" i="8" s="1"/>
  <c r="K108" i="8"/>
  <c r="K104" i="8" s="1"/>
  <c r="M108" i="8"/>
  <c r="M104" i="8" s="1"/>
  <c r="O108" i="8"/>
  <c r="O104" i="8" s="1"/>
  <c r="P109" i="8"/>
  <c r="R109" i="8" s="1"/>
  <c r="D112" i="8"/>
  <c r="P112" i="8" s="1"/>
  <c r="P115" i="8"/>
  <c r="P119" i="8"/>
  <c r="D20" i="9"/>
  <c r="E20" i="9"/>
  <c r="G20" i="9"/>
  <c r="I20" i="9"/>
  <c r="K20" i="9"/>
  <c r="M20" i="9"/>
  <c r="O20" i="9"/>
  <c r="P23" i="9"/>
  <c r="P26" i="9"/>
  <c r="P31" i="9"/>
  <c r="F111" i="9"/>
  <c r="H111" i="9"/>
  <c r="J111" i="9"/>
  <c r="L111" i="9"/>
  <c r="N111" i="9"/>
  <c r="P111" i="11"/>
  <c r="P111" i="13"/>
  <c r="P34" i="14"/>
  <c r="R64" i="14" s="1"/>
  <c r="D27" i="14"/>
  <c r="P27" i="14" s="1"/>
  <c r="R49" i="14"/>
  <c r="R69" i="14"/>
  <c r="R68" i="14"/>
  <c r="R105" i="14"/>
  <c r="R108" i="14"/>
  <c r="P111" i="15"/>
  <c r="P111" i="17"/>
  <c r="P34" i="18"/>
  <c r="P111" i="19"/>
  <c r="P34" i="20"/>
  <c r="P111" i="21"/>
  <c r="P34" i="22"/>
  <c r="P111" i="8"/>
  <c r="P57" i="8"/>
  <c r="R57" i="8" s="1"/>
  <c r="P83" i="8"/>
  <c r="P87" i="8"/>
  <c r="R68" i="9"/>
  <c r="R105" i="9"/>
  <c r="R108" i="9"/>
  <c r="P113" i="9"/>
  <c r="D112" i="9"/>
  <c r="P112" i="9" s="1"/>
  <c r="R110" i="9"/>
  <c r="R25" i="14"/>
  <c r="R42" i="14"/>
  <c r="P111" i="20"/>
  <c r="P111" i="22"/>
  <c r="D39" i="9"/>
  <c r="D46" i="9"/>
  <c r="D53" i="9"/>
  <c r="D61" i="9"/>
  <c r="D75" i="9"/>
  <c r="P75" i="9" s="1"/>
  <c r="R75" i="9" s="1"/>
  <c r="D86" i="9"/>
  <c r="P86" i="9" s="1"/>
  <c r="D104" i="9"/>
  <c r="P104" i="9" s="1"/>
  <c r="D34" i="10"/>
  <c r="P57" i="10"/>
  <c r="P57" i="12"/>
  <c r="P35" i="14"/>
  <c r="R35" i="14" s="1"/>
  <c r="P57" i="14"/>
  <c r="R57" i="14" s="1"/>
  <c r="R104" i="14" s="1"/>
  <c r="P57" i="15"/>
  <c r="P57" i="17"/>
  <c r="D104" i="18"/>
  <c r="P104" i="18" s="1"/>
  <c r="D112" i="18"/>
  <c r="P112" i="18" s="1"/>
  <c r="D34" i="19"/>
  <c r="P57" i="19"/>
  <c r="D27" i="20"/>
  <c r="P27" i="20" s="1"/>
  <c r="P57" i="21"/>
  <c r="D27" i="22"/>
  <c r="P27" i="22" s="1"/>
  <c r="D104" i="22"/>
  <c r="P104" i="22" s="1"/>
  <c r="D112" i="22"/>
  <c r="P112" i="22" s="1"/>
  <c r="D34" i="23"/>
  <c r="P46" i="23"/>
  <c r="P61" i="23"/>
  <c r="P27" i="24"/>
  <c r="P111" i="25"/>
  <c r="P27" i="26"/>
  <c r="P112" i="26"/>
  <c r="P111" i="27"/>
  <c r="P34" i="28"/>
  <c r="D27" i="28"/>
  <c r="P27" i="28" s="1"/>
  <c r="P104" i="28"/>
  <c r="P112" i="28"/>
  <c r="P111" i="29"/>
  <c r="P34" i="30"/>
  <c r="D27" i="30"/>
  <c r="P27" i="30" s="1"/>
  <c r="P104" i="30"/>
  <c r="P112" i="30"/>
  <c r="P111" i="31"/>
  <c r="P27" i="32"/>
  <c r="P111" i="33"/>
  <c r="P27" i="34"/>
  <c r="P111" i="35"/>
  <c r="P27" i="36"/>
  <c r="P109" i="9"/>
  <c r="R109" i="9" s="1"/>
  <c r="P57" i="11"/>
  <c r="P57" i="13"/>
  <c r="P57" i="16"/>
  <c r="P57" i="18"/>
  <c r="P57" i="20"/>
  <c r="P57" i="22"/>
  <c r="P111" i="23"/>
  <c r="P34" i="25"/>
  <c r="D27" i="25"/>
  <c r="P27" i="25" s="1"/>
  <c r="P34" i="31"/>
  <c r="R64" i="31" s="1"/>
  <c r="D27" i="31"/>
  <c r="P27" i="31" s="1"/>
  <c r="R42" i="31" s="1"/>
  <c r="R49" i="31"/>
  <c r="R69" i="31"/>
  <c r="R68" i="31"/>
  <c r="R104" i="31"/>
  <c r="R105" i="31"/>
  <c r="R106" i="31"/>
  <c r="R108" i="31"/>
  <c r="P34" i="33"/>
  <c r="D27" i="33"/>
  <c r="P27" i="33" s="1"/>
  <c r="P34" i="35"/>
  <c r="D27" i="35"/>
  <c r="P27" i="35" s="1"/>
  <c r="P34" i="24"/>
  <c r="P57" i="24"/>
  <c r="P105" i="24"/>
  <c r="P113" i="24"/>
  <c r="P35" i="25"/>
  <c r="P34" i="26"/>
  <c r="P57" i="26"/>
  <c r="P105" i="26"/>
  <c r="P34" i="27"/>
  <c r="P57" i="27"/>
  <c r="P105" i="27"/>
  <c r="P113" i="27"/>
  <c r="P35" i="28"/>
  <c r="P34" i="29"/>
  <c r="P57" i="29"/>
  <c r="P105" i="29"/>
  <c r="P113" i="29"/>
  <c r="P35" i="30"/>
  <c r="P35" i="31"/>
  <c r="R35" i="31" s="1"/>
  <c r="P57" i="31"/>
  <c r="R57" i="31" s="1"/>
  <c r="P34" i="32"/>
  <c r="P57" i="32"/>
  <c r="P105" i="32"/>
  <c r="P113" i="32"/>
  <c r="P35" i="33"/>
  <c r="P34" i="34"/>
  <c r="P57" i="34"/>
  <c r="P105" i="34"/>
  <c r="P113" i="34"/>
  <c r="P35" i="35"/>
  <c r="P34" i="36"/>
  <c r="P111" i="36"/>
  <c r="P57" i="36"/>
  <c r="P89" i="36"/>
  <c r="P108" i="36"/>
  <c r="P34" i="38"/>
  <c r="D27" i="38"/>
  <c r="P27" i="38" s="1"/>
  <c r="P34" i="40"/>
  <c r="D27" i="40"/>
  <c r="P27" i="40" s="1"/>
  <c r="P34" i="41"/>
  <c r="D27" i="41"/>
  <c r="P27" i="41" s="1"/>
  <c r="P34" i="42"/>
  <c r="D27" i="42"/>
  <c r="P27" i="42" s="1"/>
  <c r="P57" i="23"/>
  <c r="P57" i="25"/>
  <c r="P57" i="28"/>
  <c r="P57" i="30"/>
  <c r="P57" i="33"/>
  <c r="P57" i="35"/>
  <c r="P93" i="36"/>
  <c r="P27" i="37"/>
  <c r="P111" i="38"/>
  <c r="P27" i="39"/>
  <c r="P111" i="40"/>
  <c r="P111" i="41"/>
  <c r="P27" i="44"/>
  <c r="P34" i="37"/>
  <c r="P57" i="37"/>
  <c r="P105" i="37"/>
  <c r="P113" i="37"/>
  <c r="P35" i="38"/>
  <c r="P34" i="39"/>
  <c r="P57" i="39"/>
  <c r="P105" i="39"/>
  <c r="P113" i="39"/>
  <c r="P35" i="40"/>
  <c r="P35" i="41"/>
  <c r="P113" i="41"/>
  <c r="P35" i="42"/>
  <c r="P27" i="43"/>
  <c r="P34" i="43"/>
  <c r="P57" i="43"/>
  <c r="P42" i="44"/>
  <c r="P111" i="44"/>
  <c r="P75" i="44"/>
  <c r="P89" i="44"/>
  <c r="P108" i="44"/>
  <c r="P27" i="45"/>
  <c r="P34" i="45"/>
  <c r="P57" i="45"/>
  <c r="P34" i="46"/>
  <c r="D27" i="46"/>
  <c r="P27" i="46" s="1"/>
  <c r="P111" i="47"/>
  <c r="P34" i="48"/>
  <c r="D27" i="48"/>
  <c r="P27" i="48" s="1"/>
  <c r="P104" i="48"/>
  <c r="P111" i="49"/>
  <c r="P27" i="50"/>
  <c r="P57" i="38"/>
  <c r="P57" i="40"/>
  <c r="P57" i="41"/>
  <c r="P111" i="42"/>
  <c r="P57" i="42"/>
  <c r="P35" i="43"/>
  <c r="P49" i="43"/>
  <c r="P68" i="43"/>
  <c r="P82" i="43"/>
  <c r="P104" i="43"/>
  <c r="P105" i="43"/>
  <c r="P112" i="43"/>
  <c r="P113" i="43"/>
  <c r="P34" i="44"/>
  <c r="P35" i="44"/>
  <c r="P46" i="44"/>
  <c r="P61" i="44"/>
  <c r="P79" i="44"/>
  <c r="P93" i="44"/>
  <c r="P35" i="45"/>
  <c r="P49" i="45"/>
  <c r="P68" i="45"/>
  <c r="P82" i="45"/>
  <c r="P111" i="46"/>
  <c r="P27" i="47"/>
  <c r="P34" i="49"/>
  <c r="D27" i="49"/>
  <c r="P27" i="49" s="1"/>
  <c r="P105" i="45"/>
  <c r="P113" i="45"/>
  <c r="P35" i="46"/>
  <c r="P34" i="47"/>
  <c r="P57" i="47"/>
  <c r="P105" i="47"/>
  <c r="P113" i="47"/>
  <c r="P35" i="48"/>
  <c r="P113" i="48"/>
  <c r="P35" i="49"/>
  <c r="P34" i="50"/>
  <c r="P57" i="44"/>
  <c r="P57" i="46"/>
  <c r="P57" i="48"/>
  <c r="P57" i="49"/>
  <c r="P53" i="50"/>
  <c r="P111" i="50"/>
  <c r="P111" i="52"/>
  <c r="P34" i="53"/>
  <c r="P27" i="54"/>
  <c r="P57" i="51"/>
  <c r="P57" i="53"/>
  <c r="P42" i="54"/>
  <c r="P111" i="54"/>
  <c r="P75" i="54"/>
  <c r="P89" i="54"/>
  <c r="P108" i="54"/>
  <c r="P57" i="50"/>
  <c r="P57" i="52"/>
  <c r="P104" i="53"/>
  <c r="P112" i="53"/>
  <c r="P113" i="53"/>
  <c r="P34" i="54"/>
  <c r="P35" i="54"/>
  <c r="P46" i="54"/>
  <c r="P61" i="54"/>
  <c r="P79" i="54"/>
  <c r="P93" i="54"/>
  <c r="P27" i="55"/>
  <c r="P27" i="57"/>
  <c r="P34" i="55"/>
  <c r="P57" i="55"/>
  <c r="P105" i="55"/>
  <c r="P113" i="55"/>
  <c r="P27" i="56"/>
  <c r="P57" i="56"/>
  <c r="P42" i="57"/>
  <c r="P111" i="57"/>
  <c r="P75" i="57"/>
  <c r="P89" i="57"/>
  <c r="P108" i="57"/>
  <c r="P57" i="54"/>
  <c r="P35" i="56"/>
  <c r="P49" i="56"/>
  <c r="P68" i="56"/>
  <c r="P82" i="56"/>
  <c r="P104" i="56"/>
  <c r="P105" i="56"/>
  <c r="P112" i="56"/>
  <c r="P113" i="56"/>
  <c r="P34" i="57"/>
  <c r="P35" i="57"/>
  <c r="P46" i="57"/>
  <c r="P61" i="57"/>
  <c r="P79" i="57"/>
  <c r="P93" i="57"/>
  <c r="P57" i="57"/>
  <c r="D27" i="23" l="1"/>
  <c r="P27" i="23" s="1"/>
  <c r="P34" i="23"/>
  <c r="D27" i="10"/>
  <c r="P27" i="10" s="1"/>
  <c r="P34" i="10"/>
  <c r="D49" i="9"/>
  <c r="P49" i="9" s="1"/>
  <c r="P53" i="9"/>
  <c r="D35" i="9"/>
  <c r="P39" i="9"/>
  <c r="R106" i="14"/>
  <c r="P20" i="9"/>
  <c r="R25" i="9" s="1"/>
  <c r="D112" i="7"/>
  <c r="P112" i="7" s="1"/>
  <c r="P113" i="7"/>
  <c r="P113" i="2"/>
  <c r="D112" i="2"/>
  <c r="P112" i="2" s="1"/>
  <c r="P79" i="2"/>
  <c r="D75" i="2"/>
  <c r="P75" i="2" s="1"/>
  <c r="R75" i="2" s="1"/>
  <c r="P72" i="2"/>
  <c r="P68" i="6"/>
  <c r="D68" i="2"/>
  <c r="P68" i="2" s="1"/>
  <c r="H111" i="2"/>
  <c r="P61" i="2"/>
  <c r="D57" i="2"/>
  <c r="M111" i="2"/>
  <c r="I111" i="2"/>
  <c r="E111" i="2"/>
  <c r="P53" i="2"/>
  <c r="D49" i="2"/>
  <c r="P49" i="2" s="1"/>
  <c r="P46" i="2"/>
  <c r="D42" i="2"/>
  <c r="P42" i="2" s="1"/>
  <c r="L34" i="2"/>
  <c r="L27" i="2" s="1"/>
  <c r="H34" i="2"/>
  <c r="H27" i="2" s="1"/>
  <c r="P39" i="2"/>
  <c r="D35" i="2"/>
  <c r="M34" i="2"/>
  <c r="M27" i="2" s="1"/>
  <c r="I34" i="2"/>
  <c r="I27" i="2" s="1"/>
  <c r="E34" i="2"/>
  <c r="E27" i="2" s="1"/>
  <c r="R69" i="8"/>
  <c r="R68" i="8"/>
  <c r="O27" i="6"/>
  <c r="K27" i="6"/>
  <c r="G27" i="6"/>
  <c r="D20" i="6"/>
  <c r="P20" i="6" s="1"/>
  <c r="P21" i="6"/>
  <c r="D104" i="5"/>
  <c r="P104" i="5" s="1"/>
  <c r="P105" i="5"/>
  <c r="D111" i="5"/>
  <c r="P111" i="5" s="1"/>
  <c r="P57" i="5"/>
  <c r="D112" i="6"/>
  <c r="P112" i="6" s="1"/>
  <c r="P113" i="6"/>
  <c r="P49" i="6"/>
  <c r="P108" i="5"/>
  <c r="R106" i="4"/>
  <c r="R69" i="3"/>
  <c r="R68" i="3"/>
  <c r="P32" i="6"/>
  <c r="P28" i="6"/>
  <c r="D27" i="19"/>
  <c r="P27" i="19" s="1"/>
  <c r="P34" i="19"/>
  <c r="D82" i="9"/>
  <c r="P82" i="9" s="1"/>
  <c r="D57" i="9"/>
  <c r="P61" i="9"/>
  <c r="D42" i="9"/>
  <c r="P42" i="9" s="1"/>
  <c r="P46" i="9"/>
  <c r="P108" i="8"/>
  <c r="R108" i="8" s="1"/>
  <c r="D104" i="8"/>
  <c r="P104" i="8" s="1"/>
  <c r="R104" i="8" s="1"/>
  <c r="P105" i="8"/>
  <c r="R105" i="8" s="1"/>
  <c r="R106" i="8"/>
  <c r="D82" i="6"/>
  <c r="P82" i="6" s="1"/>
  <c r="J111" i="2"/>
  <c r="F111" i="2"/>
  <c r="O111" i="2"/>
  <c r="K111" i="2"/>
  <c r="G111" i="2"/>
  <c r="N34" i="2"/>
  <c r="N27" i="2" s="1"/>
  <c r="J34" i="2"/>
  <c r="J27" i="2" s="1"/>
  <c r="F34" i="2"/>
  <c r="F27" i="2" s="1"/>
  <c r="O34" i="2"/>
  <c r="O27" i="2" s="1"/>
  <c r="K34" i="2"/>
  <c r="K27" i="2" s="1"/>
  <c r="G34" i="2"/>
  <c r="G27" i="2" s="1"/>
  <c r="M27" i="6"/>
  <c r="I27" i="6"/>
  <c r="E27" i="6"/>
  <c r="D112" i="5"/>
  <c r="P112" i="5" s="1"/>
  <c r="P113" i="5"/>
  <c r="D34" i="5"/>
  <c r="D104" i="6"/>
  <c r="P104" i="6" s="1"/>
  <c r="P105" i="6"/>
  <c r="D89" i="6"/>
  <c r="P89" i="6" s="1"/>
  <c r="D75" i="6"/>
  <c r="P75" i="6" s="1"/>
  <c r="P72" i="6"/>
  <c r="P61" i="6"/>
  <c r="D57" i="6"/>
  <c r="P53" i="6"/>
  <c r="P46" i="6"/>
  <c r="D42" i="6"/>
  <c r="P42" i="6" s="1"/>
  <c r="R104" i="3"/>
  <c r="D35" i="6"/>
  <c r="P31" i="6"/>
  <c r="D111" i="6" l="1"/>
  <c r="P111" i="6" s="1"/>
  <c r="P57" i="6"/>
  <c r="D27" i="5"/>
  <c r="P27" i="5" s="1"/>
  <c r="P34" i="5"/>
  <c r="D111" i="9"/>
  <c r="P111" i="9" s="1"/>
  <c r="P57" i="9"/>
  <c r="R57" i="9" s="1"/>
  <c r="D111" i="2"/>
  <c r="P111" i="2" s="1"/>
  <c r="P57" i="2"/>
  <c r="R57" i="2" s="1"/>
  <c r="D34" i="6"/>
  <c r="P35" i="6"/>
  <c r="D34" i="2"/>
  <c r="P35" i="2"/>
  <c r="R68" i="2"/>
  <c r="P35" i="9"/>
  <c r="D34" i="9"/>
  <c r="P34" i="2" l="1"/>
  <c r="D27" i="2"/>
  <c r="P27" i="2" s="1"/>
  <c r="P34" i="6"/>
  <c r="D27" i="6"/>
  <c r="P27" i="6" s="1"/>
  <c r="D27" i="9"/>
  <c r="P27" i="9" s="1"/>
  <c r="R35" i="9" s="1"/>
  <c r="P34" i="9"/>
  <c r="R104" i="2"/>
  <c r="R106" i="2"/>
  <c r="R104" i="9"/>
  <c r="R106" i="9"/>
  <c r="R49" i="2" l="1"/>
  <c r="R42" i="2"/>
  <c r="R64" i="9"/>
  <c r="R69" i="9"/>
  <c r="R42" i="9"/>
  <c r="R49" i="9"/>
  <c r="R64" i="2"/>
  <c r="R69" i="2"/>
  <c r="R35" i="2"/>
</calcChain>
</file>

<file path=xl/sharedStrings.xml><?xml version="1.0" encoding="utf-8"?>
<sst xmlns="http://schemas.openxmlformats.org/spreadsheetml/2006/main" count="14449" uniqueCount="530">
  <si>
    <t>12 мес.</t>
  </si>
  <si>
    <t>9 мес.</t>
  </si>
  <si>
    <t>6 мес.</t>
  </si>
  <si>
    <t>3 мес.</t>
  </si>
  <si>
    <t xml:space="preserve">Казань </t>
  </si>
  <si>
    <t xml:space="preserve">Н.Челны </t>
  </si>
  <si>
    <t xml:space="preserve">Агрызский </t>
  </si>
  <si>
    <t xml:space="preserve">Азнакаевский </t>
  </si>
  <si>
    <t>173</t>
  </si>
  <si>
    <t xml:space="preserve">Аксубаевский </t>
  </si>
  <si>
    <t>81</t>
  </si>
  <si>
    <t xml:space="preserve">Актанышский </t>
  </si>
  <si>
    <t>34</t>
  </si>
  <si>
    <t xml:space="preserve">Алексеевский </t>
  </si>
  <si>
    <t>46</t>
  </si>
  <si>
    <t xml:space="preserve">Алькеевский </t>
  </si>
  <si>
    <t>102</t>
  </si>
  <si>
    <t xml:space="preserve">Альметьевский </t>
  </si>
  <si>
    <t>700</t>
  </si>
  <si>
    <t xml:space="preserve">Апастовский </t>
  </si>
  <si>
    <t>75</t>
  </si>
  <si>
    <t xml:space="preserve">Арский </t>
  </si>
  <si>
    <t>186</t>
  </si>
  <si>
    <t xml:space="preserve">Атнинский </t>
  </si>
  <si>
    <t>12</t>
  </si>
  <si>
    <t xml:space="preserve">Бавлинский </t>
  </si>
  <si>
    <t xml:space="preserve">Балтасинский </t>
  </si>
  <si>
    <t>13</t>
  </si>
  <si>
    <t xml:space="preserve">Бугульминский </t>
  </si>
  <si>
    <t>138</t>
  </si>
  <si>
    <t xml:space="preserve">Буинский </t>
  </si>
  <si>
    <t>80</t>
  </si>
  <si>
    <t xml:space="preserve">Верхнеуслонский </t>
  </si>
  <si>
    <t>11</t>
  </si>
  <si>
    <t xml:space="preserve">Высокогорский </t>
  </si>
  <si>
    <t>225</t>
  </si>
  <si>
    <t xml:space="preserve">Дрожжановский </t>
  </si>
  <si>
    <t xml:space="preserve">Елабужский </t>
  </si>
  <si>
    <t>915</t>
  </si>
  <si>
    <t xml:space="preserve">Заинский </t>
  </si>
  <si>
    <t>310</t>
  </si>
  <si>
    <t xml:space="preserve">Зеленодольский </t>
  </si>
  <si>
    <t>590</t>
  </si>
  <si>
    <t xml:space="preserve">Кайбицкий </t>
  </si>
  <si>
    <t>4</t>
  </si>
  <si>
    <t xml:space="preserve">К.-Устьинский </t>
  </si>
  <si>
    <t>58</t>
  </si>
  <si>
    <t xml:space="preserve">Кукморский </t>
  </si>
  <si>
    <t>83</t>
  </si>
  <si>
    <t xml:space="preserve">Лаишевский </t>
  </si>
  <si>
    <t>90</t>
  </si>
  <si>
    <t xml:space="preserve">Лениногорский </t>
  </si>
  <si>
    <t>164</t>
  </si>
  <si>
    <t xml:space="preserve">Мамадышский </t>
  </si>
  <si>
    <t>161</t>
  </si>
  <si>
    <t xml:space="preserve">Менделеевский </t>
  </si>
  <si>
    <t>49</t>
  </si>
  <si>
    <t xml:space="preserve">Мензелинский </t>
  </si>
  <si>
    <t>94</t>
  </si>
  <si>
    <t xml:space="preserve">Муслюмовский </t>
  </si>
  <si>
    <t>158</t>
  </si>
  <si>
    <t xml:space="preserve">Нижнекамский </t>
  </si>
  <si>
    <t>669</t>
  </si>
  <si>
    <t xml:space="preserve">Новошешминский </t>
  </si>
  <si>
    <t>26</t>
  </si>
  <si>
    <t xml:space="preserve">Нурлатский </t>
  </si>
  <si>
    <t>41</t>
  </si>
  <si>
    <t xml:space="preserve">Пестречинский </t>
  </si>
  <si>
    <t>57</t>
  </si>
  <si>
    <t xml:space="preserve">Р.-Слободский </t>
  </si>
  <si>
    <t>33</t>
  </si>
  <si>
    <t xml:space="preserve">Сабинский </t>
  </si>
  <si>
    <t>133</t>
  </si>
  <si>
    <t xml:space="preserve">Сармановский </t>
  </si>
  <si>
    <t xml:space="preserve">Спасский </t>
  </si>
  <si>
    <t>32</t>
  </si>
  <si>
    <t xml:space="preserve">Тетюшский </t>
  </si>
  <si>
    <t>27</t>
  </si>
  <si>
    <t xml:space="preserve">Тукаевский </t>
  </si>
  <si>
    <t>141</t>
  </si>
  <si>
    <t xml:space="preserve">Тюлячинский </t>
  </si>
  <si>
    <t xml:space="preserve">Черемшанский </t>
  </si>
  <si>
    <t>68</t>
  </si>
  <si>
    <t xml:space="preserve">Чистопольский </t>
  </si>
  <si>
    <t>458</t>
  </si>
  <si>
    <t xml:space="preserve">Ютазинский </t>
  </si>
  <si>
    <t>151</t>
  </si>
  <si>
    <t>Отчет</t>
  </si>
  <si>
    <t>об осуществлении переданных органам местного самоуправления</t>
  </si>
  <si>
    <t>государственных полномочий Республики Татарстан по созданию и организации</t>
  </si>
  <si>
    <t>деятельности административной комиссии</t>
  </si>
  <si>
    <t>№п/п</t>
  </si>
  <si>
    <t>Раздел 1. Общие сведения о создании и организации деятельности административной комиссии</t>
  </si>
  <si>
    <t>1.</t>
  </si>
  <si>
    <t>Наименование и реквизиты муниципального нормативного правового акта о создании административной комиссии</t>
  </si>
  <si>
    <t>2.</t>
  </si>
  <si>
    <t>Наименование и реквизиты муниципального нормативного правового акта, утверждающего Регламент работы административной комиссии (положение о комиссии)</t>
  </si>
  <si>
    <t>3.</t>
  </si>
  <si>
    <t>Количество членов в составе административной комиссии</t>
  </si>
  <si>
    <t>4.</t>
  </si>
  <si>
    <t>Количество членов административной комиссии, исполняющих  свои обязанности на постоянной (штатной) оплачиваемой основе за счет средств местного бюджета</t>
  </si>
  <si>
    <t>5.</t>
  </si>
  <si>
    <t>Количество проведенных административной комиссией заседаний</t>
  </si>
  <si>
    <t>Раздел 2. Рассмотрение дел об административных правонарушениях</t>
  </si>
  <si>
    <t>Составы правонарушений, предусмотренных Кодексом Республики Татарстан об административных правонарушениях</t>
  </si>
  <si>
    <t>№ п/п</t>
  </si>
  <si>
    <t>Наименование показателя</t>
  </si>
  <si>
    <t xml:space="preserve">ст. 2.6 </t>
  </si>
  <si>
    <t xml:space="preserve">ст. 2.7 </t>
  </si>
  <si>
    <t>ст. 3.2</t>
  </si>
  <si>
    <t xml:space="preserve">ст. 3.3 </t>
  </si>
  <si>
    <t xml:space="preserve">ст. 3.4 </t>
  </si>
  <si>
    <t xml:space="preserve">ст. 3.5 </t>
  </si>
  <si>
    <t xml:space="preserve">ст. 3.6 </t>
  </si>
  <si>
    <t xml:space="preserve">ст. 3.16 </t>
  </si>
  <si>
    <t>ст. 3.17</t>
  </si>
  <si>
    <t xml:space="preserve">ст.5.1 </t>
  </si>
  <si>
    <t xml:space="preserve">ст.5.2 </t>
  </si>
  <si>
    <t>ст.5.6</t>
  </si>
  <si>
    <t>общее количество</t>
  </si>
  <si>
    <t>6.</t>
  </si>
  <si>
    <t>Общее количество поступивших протоколов (материалов) - всего, из них составлено:</t>
  </si>
  <si>
    <t>6.1.</t>
  </si>
  <si>
    <t>уполномоченными должностными лицами органов местного самоуправления муниципального района (городского округа)</t>
  </si>
  <si>
    <t>6.2.</t>
  </si>
  <si>
    <t>главами поселений, руководителями исполнительных комитетов поселений, заместителями руководителей (секретарями) исполнительных комитетов поселений</t>
  </si>
  <si>
    <t>6.3.</t>
  </si>
  <si>
    <t>должностными лицами исполнительных комитетов поселений, в должностные обязанности которых входит осуществление муниципального контроля</t>
  </si>
  <si>
    <t>6.4.</t>
  </si>
  <si>
    <t>иными должностными лицами</t>
  </si>
  <si>
    <t>7.</t>
  </si>
  <si>
    <t>Количество протоколов, возвращенных на доработку</t>
  </si>
  <si>
    <t>8.</t>
  </si>
  <si>
    <t>Количество постановлений о возбуждении производства об административном правонарушении, вынесенных прокурором</t>
  </si>
  <si>
    <t>9.</t>
  </si>
  <si>
    <t>Количество рассмотренных дел об административных правонарушениях - всего, из них в отношении:</t>
  </si>
  <si>
    <t>9.1.</t>
  </si>
  <si>
    <t>граждан</t>
  </si>
  <si>
    <t>9.2.</t>
  </si>
  <si>
    <t>юридических лиц</t>
  </si>
  <si>
    <t>9.3.</t>
  </si>
  <si>
    <t>индивидуальных предпринимателей</t>
  </si>
  <si>
    <t>9.4.</t>
  </si>
  <si>
    <t>должностных лиц:</t>
  </si>
  <si>
    <t>9.4.1.</t>
  </si>
  <si>
    <t xml:space="preserve">     коммерческих организаций</t>
  </si>
  <si>
    <t>9.4.2.</t>
  </si>
  <si>
    <t xml:space="preserve">     иных организаций</t>
  </si>
  <si>
    <t>10.</t>
  </si>
  <si>
    <t>Количество постановлений о назначении административного наказания, в том числе:</t>
  </si>
  <si>
    <t>10.1.</t>
  </si>
  <si>
    <t>в виде предупреждения, из них в отношении:</t>
  </si>
  <si>
    <t>10.1.1.</t>
  </si>
  <si>
    <t>10.1.2.</t>
  </si>
  <si>
    <t>10.1.3.</t>
  </si>
  <si>
    <t>10.1.4.</t>
  </si>
  <si>
    <t>10.1.4.1.</t>
  </si>
  <si>
    <t>10.1.4.2.</t>
  </si>
  <si>
    <t>10.2.</t>
  </si>
  <si>
    <t>в виде административного штрафа, из них в отношении:</t>
  </si>
  <si>
    <t>10.2.1.</t>
  </si>
  <si>
    <t>10.2.2.</t>
  </si>
  <si>
    <t>10.2.3.</t>
  </si>
  <si>
    <t>10.2.4.</t>
  </si>
  <si>
    <t>10.2.4.1.</t>
  </si>
  <si>
    <t>10.2.4.2.</t>
  </si>
  <si>
    <t>11.</t>
  </si>
  <si>
    <t>Количество постановлений о прекращении производства по делу об административном правонарушении, из них в отношении:</t>
  </si>
  <si>
    <t>11.1.</t>
  </si>
  <si>
    <t>11.2.</t>
  </si>
  <si>
    <t>11.3.</t>
  </si>
  <si>
    <t>11.4.</t>
  </si>
  <si>
    <t>11.4.1.</t>
  </si>
  <si>
    <t>11.4.2.</t>
  </si>
  <si>
    <t>Раздел 3. Исполнение постановлений о привлечении к административной ответственности</t>
  </si>
  <si>
    <t>12.</t>
  </si>
  <si>
    <t>Сумма наложенных штрафов,  рублей, из них в отношении:</t>
  </si>
  <si>
    <t>за минусом отмененных в суд.порядке</t>
  </si>
  <si>
    <t>12.1.</t>
  </si>
  <si>
    <t>12.2.</t>
  </si>
  <si>
    <t>12.3.</t>
  </si>
  <si>
    <t>12.4.</t>
  </si>
  <si>
    <t>12.4.1.</t>
  </si>
  <si>
    <t>12.4.2.</t>
  </si>
  <si>
    <t>13.</t>
  </si>
  <si>
    <r>
      <rPr>
        <sz val="12"/>
        <rFont val="Times New Roman"/>
      </rPr>
      <t xml:space="preserve">Количество постановлений административной комиссии, вынесенных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 xml:space="preserve">, на которые подана жалоба (протест прокурора)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 xml:space="preserve"> </t>
    </r>
  </si>
  <si>
    <t>от вынесенных решений</t>
  </si>
  <si>
    <t>13.1</t>
  </si>
  <si>
    <r>
      <rPr>
        <sz val="12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 xml:space="preserve">, на которые подана жалоба (протест прокурора)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>, рублей</t>
    </r>
  </si>
  <si>
    <t>14.</t>
  </si>
  <si>
    <r>
      <rPr>
        <sz val="12"/>
        <rFont val="Times New Roman"/>
      </rPr>
      <t xml:space="preserve">Количество постановлений административной комиссии, вынесенных </t>
    </r>
    <r>
      <rPr>
        <b/>
        <sz val="12"/>
        <rFont val="Times New Roman"/>
      </rPr>
      <t>в предыдущих периодах,</t>
    </r>
    <r>
      <rPr>
        <sz val="12"/>
        <rFont val="Times New Roman"/>
      </rPr>
      <t xml:space="preserve"> на которые подана жалоба  (протест прокурора) </t>
    </r>
    <r>
      <rPr>
        <b/>
        <sz val="12"/>
        <rFont val="Times New Roman"/>
      </rPr>
      <t>в отчетном периоде</t>
    </r>
  </si>
  <si>
    <t>14.1.</t>
  </si>
  <si>
    <r>
      <rPr>
        <sz val="12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2"/>
        <rFont val="Times New Roman"/>
      </rPr>
      <t>в предыдущих периодах</t>
    </r>
    <r>
      <rPr>
        <sz val="12"/>
        <rFont val="Times New Roman"/>
      </rPr>
      <t>, на которые подана жалоба (протест прокурора)</t>
    </r>
    <r>
      <rPr>
        <b/>
        <sz val="12"/>
        <rFont val="Times New Roman"/>
      </rPr>
      <t xml:space="preserve"> в отчетном периоде, рублей</t>
    </r>
  </si>
  <si>
    <t>15.1.</t>
  </si>
  <si>
    <r>
      <rPr>
        <sz val="12"/>
        <rFont val="Times New Roman"/>
      </rPr>
      <t xml:space="preserve">Количество постановлений административной комиссии, вынесенных </t>
    </r>
    <r>
      <rPr>
        <b/>
        <sz val="12"/>
        <rFont val="Times New Roman"/>
      </rPr>
      <t xml:space="preserve">в отчетном периоде </t>
    </r>
    <r>
      <rPr>
        <sz val="12"/>
        <rFont val="Times New Roman"/>
      </rPr>
      <t xml:space="preserve">и отмененных в судебном порядке </t>
    </r>
    <r>
      <rPr>
        <b/>
        <sz val="12"/>
        <rFont val="Times New Roman"/>
      </rPr>
      <t>в отчетном периоде,</t>
    </r>
    <r>
      <rPr>
        <sz val="12"/>
        <rFont val="Times New Roman"/>
      </rPr>
      <t xml:space="preserve"> из них в отношении:</t>
    </r>
  </si>
  <si>
    <t>от обжалованных</t>
  </si>
  <si>
    <t>15.1.1.</t>
  </si>
  <si>
    <t>15.1.2.</t>
  </si>
  <si>
    <t>15.1.3.</t>
  </si>
  <si>
    <t>15.1.4.</t>
  </si>
  <si>
    <t>15.1.4.1.</t>
  </si>
  <si>
    <t>15.1.4.2.</t>
  </si>
  <si>
    <t xml:space="preserve">      иных организаций</t>
  </si>
  <si>
    <t>15.2.</t>
  </si>
  <si>
    <r>
      <rPr>
        <sz val="12"/>
        <rFont val="Times New Roman"/>
      </rPr>
      <t>Сумма штрафов по постановлениям административной комиссии, вынесенным</t>
    </r>
    <r>
      <rPr>
        <b/>
        <sz val="12"/>
        <rFont val="Times New Roman"/>
      </rPr>
      <t xml:space="preserve"> в отчетном периоде</t>
    </r>
    <r>
      <rPr>
        <sz val="12"/>
        <rFont val="Times New Roman"/>
      </rPr>
      <t xml:space="preserve"> и отмененным в судебном порядке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>, рублей, из них в отношении:</t>
    </r>
  </si>
  <si>
    <t>15.2.1.</t>
  </si>
  <si>
    <t>15.2.2.</t>
  </si>
  <si>
    <t>15.2.3.</t>
  </si>
  <si>
    <t>15.2.4.</t>
  </si>
  <si>
    <t>15.2.4.1.</t>
  </si>
  <si>
    <t>15.2.4.2.</t>
  </si>
  <si>
    <t>16.1.</t>
  </si>
  <si>
    <r>
      <rPr>
        <sz val="12"/>
        <rFont val="Times New Roman"/>
      </rPr>
      <t xml:space="preserve">Количество постановлений административной комиссии, вынесенных </t>
    </r>
    <r>
      <rPr>
        <b/>
        <sz val="12"/>
        <rFont val="Times New Roman"/>
      </rPr>
      <t>в предыдущих периодах</t>
    </r>
    <r>
      <rPr>
        <sz val="12"/>
        <rFont val="Times New Roman"/>
      </rPr>
      <t xml:space="preserve"> и отмененных в судебном порядке</t>
    </r>
    <r>
      <rPr>
        <b/>
        <sz val="12"/>
        <rFont val="Times New Roman"/>
      </rPr>
      <t xml:space="preserve"> в отчетном периоде</t>
    </r>
    <r>
      <rPr>
        <sz val="12"/>
        <rFont val="Times New Roman"/>
      </rPr>
      <t>, из них в отношении:</t>
    </r>
  </si>
  <si>
    <t>16.1.1.</t>
  </si>
  <si>
    <t>16.1.2.</t>
  </si>
  <si>
    <t>16.1.3.</t>
  </si>
  <si>
    <t>16.1.4.</t>
  </si>
  <si>
    <t>16.1.4.1.</t>
  </si>
  <si>
    <t>16.1.4.2.</t>
  </si>
  <si>
    <t>16.2.</t>
  </si>
  <si>
    <r>
      <rPr>
        <sz val="12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2"/>
        <rFont val="Times New Roman"/>
      </rPr>
      <t xml:space="preserve">в предыдущих периодах </t>
    </r>
    <r>
      <rPr>
        <sz val="12"/>
        <rFont val="Times New Roman"/>
      </rPr>
      <t xml:space="preserve">и отмененным в судебном порядке </t>
    </r>
    <r>
      <rPr>
        <b/>
        <sz val="12"/>
        <rFont val="Times New Roman"/>
      </rPr>
      <t>в отчетном периоде</t>
    </r>
    <r>
      <rPr>
        <sz val="12"/>
        <rFont val="Times New Roman"/>
      </rPr>
      <t>, рублей, из них в отношении:</t>
    </r>
  </si>
  <si>
    <t>16.2.1.</t>
  </si>
  <si>
    <t>16.2.2.</t>
  </si>
  <si>
    <t>16.2.3.</t>
  </si>
  <si>
    <t>16.2.4.</t>
  </si>
  <si>
    <t>16.2.4.1.</t>
  </si>
  <si>
    <t>16.2.4.2.</t>
  </si>
  <si>
    <t>17.1</t>
  </si>
  <si>
    <r>
      <rPr>
        <sz val="12"/>
        <rFont val="Times New Roman"/>
      </rPr>
      <t xml:space="preserve">Количество постановлений о наложении административных штрафов, вынесенных </t>
    </r>
    <r>
      <rPr>
        <b/>
        <sz val="12"/>
        <rFont val="Times New Roman"/>
      </rPr>
      <t xml:space="preserve">в отчетном периоде </t>
    </r>
    <r>
      <rPr>
        <sz val="12"/>
        <rFont val="Times New Roman"/>
      </rPr>
      <t xml:space="preserve">и направленных в службу судебных приставов для принудительного исполнения </t>
    </r>
    <r>
      <rPr>
        <b/>
        <sz val="12"/>
        <rFont val="Times New Roman"/>
      </rPr>
      <t>в отчетном периоде</t>
    </r>
  </si>
  <si>
    <t>17.1.1.</t>
  </si>
  <si>
    <t xml:space="preserve">из них в иные субъекты Российской Федерации </t>
  </si>
  <si>
    <t>17.2.</t>
  </si>
  <si>
    <r>
      <rPr>
        <sz val="12"/>
        <rFont val="Times New Roman"/>
      </rPr>
      <t xml:space="preserve">Сумма штрафов по постановлениям о наложении административных штрафов, вынесенным </t>
    </r>
    <r>
      <rPr>
        <b/>
        <sz val="12"/>
        <rFont val="Times New Roman"/>
      </rPr>
      <t xml:space="preserve">в отчетном периоде </t>
    </r>
    <r>
      <rPr>
        <sz val="12"/>
        <rFont val="Times New Roman"/>
      </rPr>
      <t xml:space="preserve">и направленным в службу судебных приставов для принудительного взыскания </t>
    </r>
    <r>
      <rPr>
        <b/>
        <sz val="12"/>
        <rFont val="Times New Roman"/>
      </rPr>
      <t>в отчетном периоде,</t>
    </r>
    <r>
      <rPr>
        <sz val="12"/>
        <rFont val="Times New Roman"/>
      </rPr>
      <t xml:space="preserve"> рублей</t>
    </r>
  </si>
  <si>
    <t>17.2.1.</t>
  </si>
  <si>
    <t>18.1.</t>
  </si>
  <si>
    <r>
      <rPr>
        <sz val="12"/>
        <rFont val="Times New Roman"/>
      </rPr>
      <t xml:space="preserve">Количество постановлений о наложении административных штрафов, вынесенных </t>
    </r>
    <r>
      <rPr>
        <b/>
        <sz val="12"/>
        <rFont val="Times New Roman"/>
      </rPr>
      <t>в предыдущих периодах</t>
    </r>
    <r>
      <rPr>
        <sz val="12"/>
        <rFont val="Times New Roman"/>
      </rPr>
      <t xml:space="preserve"> и направленных в службу судебных приставов для принудительного исполнения </t>
    </r>
    <r>
      <rPr>
        <b/>
        <sz val="12"/>
        <rFont val="Times New Roman"/>
      </rPr>
      <t>в отчетном периоде</t>
    </r>
  </si>
  <si>
    <t>18.1.1.</t>
  </si>
  <si>
    <t>18.2.</t>
  </si>
  <si>
    <r>
      <rPr>
        <sz val="12"/>
        <rFont val="Times New Roman"/>
      </rPr>
      <t xml:space="preserve">Сумма штрафов по постановлениям о наложении административных штрафов, вынесенным </t>
    </r>
    <r>
      <rPr>
        <b/>
        <sz val="12"/>
        <rFont val="Times New Roman"/>
      </rPr>
      <t xml:space="preserve">в предыдущих периодах </t>
    </r>
    <r>
      <rPr>
        <sz val="12"/>
        <rFont val="Times New Roman"/>
      </rPr>
      <t xml:space="preserve">и направленным в службу судебных приставов для принудительного взыскания </t>
    </r>
    <r>
      <rPr>
        <b/>
        <sz val="12"/>
        <rFont val="Times New Roman"/>
      </rPr>
      <t xml:space="preserve">в отчетном периоде, </t>
    </r>
    <r>
      <rPr>
        <sz val="12"/>
        <rFont val="Times New Roman"/>
      </rPr>
      <t>рублей</t>
    </r>
  </si>
  <si>
    <t>18.2.1.</t>
  </si>
  <si>
    <t>19.</t>
  </si>
  <si>
    <t>Общая сумма взысканных штрафов, рублей, из них:</t>
  </si>
  <si>
    <t>% взыскиваемости с учетом прошлых лет</t>
  </si>
  <si>
    <t>19.1.</t>
  </si>
  <si>
    <t>в добровольном порядке, рублей, из них:</t>
  </si>
  <si>
    <t>добровольно</t>
  </si>
  <si>
    <t>19.1.1.</t>
  </si>
  <si>
    <t>по штрафам, наложенным в отчетном периоде, рублей</t>
  </si>
  <si>
    <t>по пост. отчетного периода</t>
  </si>
  <si>
    <t>19.1.2.</t>
  </si>
  <si>
    <t>по штрафам, наложенным в предыдущем периоде, рублей</t>
  </si>
  <si>
    <t>19.2</t>
  </si>
  <si>
    <t>судебными приставами-исполни-телями, рублей, из них:</t>
  </si>
  <si>
    <t>приставами</t>
  </si>
  <si>
    <t>19.2.1.</t>
  </si>
  <si>
    <t>от пост. отчетного периода направ. в отчетном периоде</t>
  </si>
  <si>
    <t>19.2.2.</t>
  </si>
  <si>
    <t>по штрафам, наложенным в предыдущих периодах, рублей</t>
  </si>
  <si>
    <t>от направ. пост. предыдущ. лет</t>
  </si>
  <si>
    <t>20.</t>
  </si>
  <si>
    <t>Сумма штрафов, не взысканных за отчетный период, рублей</t>
  </si>
  <si>
    <t>21.</t>
  </si>
  <si>
    <t>Сумма штрафов, не взысканных судебными приставами-исполнителями, рублей, из них:</t>
  </si>
  <si>
    <t>21.1.</t>
  </si>
  <si>
    <t>по постановлениям, вынесенным в отчетном периоде</t>
  </si>
  <si>
    <t>21.2.</t>
  </si>
  <si>
    <t>по постановлениям, вынесенным в предыдущих периодах</t>
  </si>
  <si>
    <t>22.</t>
  </si>
  <si>
    <t>Количество постановлений об окончании исполнительного производства в соответствии со статьей 47 Федерального закона от 02.10.2007 № 229-ФЗ «Об исполнительном производстве»</t>
  </si>
  <si>
    <t>23.</t>
  </si>
  <si>
    <t>Количество постановлений административной комиссии  о прекращении исполнения постановления о назначении административного наказания 
(ст.31.7 Кодекса Российской Федерации об административных правонарушениях (далее –КоАП РФ)</t>
  </si>
  <si>
    <t>24.</t>
  </si>
  <si>
    <t>Количество составленных протоколов об административных правонарушениях по чачти 1 статьи 20.25 КоАП РФ за неуплату административного штрафа лицом, привлеченным к административной ответственности по статье КоАП РТ</t>
  </si>
  <si>
    <t>25.</t>
  </si>
  <si>
    <t xml:space="preserve">Количество постановлений административной комиссии, признанных безнадежными к взысканию и списанных  </t>
  </si>
  <si>
    <t>26.</t>
  </si>
  <si>
    <t xml:space="preserve">Сумма штрафов по постановлениям административной комиссии, признанных безнадежными к  взысканию и списанных, рублей  </t>
  </si>
  <si>
    <t>Раздел 4. Профилактика правонарушений</t>
  </si>
  <si>
    <t>27.</t>
  </si>
  <si>
    <t>Количество материалов по профилактике административных правонарушений, размещенных в СМИ</t>
  </si>
  <si>
    <t>28.</t>
  </si>
  <si>
    <t>Количество мероприятий, проведенных с населением</t>
  </si>
  <si>
    <t>29.</t>
  </si>
  <si>
    <t>Количество профилактических рейдов</t>
  </si>
  <si>
    <t>Раздел 5. Иное</t>
  </si>
  <si>
    <t>30.</t>
  </si>
  <si>
    <t>Количество вынесенных представлений об устранении причин и условий, способствовавших совершению административного правонарушения</t>
  </si>
  <si>
    <t>31.</t>
  </si>
  <si>
    <t>Количество заседаний комиссии по поступлению и выбытию активов (по списанию задолженности)</t>
  </si>
  <si>
    <t>32.</t>
  </si>
  <si>
    <t>Количество заседений рабочей группы по проведению сверок по взысканию административных штрафов</t>
  </si>
  <si>
    <t>Председатель административной комиссии</t>
  </si>
  <si>
    <t>__________________________                   _______________         ___________</t>
  </si>
  <si>
    <t xml:space="preserve">                         (Ф.И.О.)                                                                                           (подпись)                                          (дата)</t>
  </si>
  <si>
    <t xml:space="preserve">Ответственный секретарь административной комиссии  </t>
  </si>
  <si>
    <t>__________________________                   _______________         ___________.</t>
  </si>
  <si>
    <t xml:space="preserve">                         (Ф.И.О.)                                                                                        (подпись)                                            (дата)</t>
  </si>
  <si>
    <t>Количество постановлений административной комиссии  о прекращении исполнения постановления о назначении административного наказания 
(ст.31.7 Кодекса Российской Федерации об административных правонарушениях (далее –КоАП РФ))</t>
  </si>
  <si>
    <t xml:space="preserve">городского округа Казань </t>
  </si>
  <si>
    <t>городского округа Н.Челны</t>
  </si>
  <si>
    <t>городского округа Казань (протоколы)</t>
  </si>
  <si>
    <t>с 22 декабря 2022 года по 22 декабря 2023 года</t>
  </si>
  <si>
    <t>Постановление ИК МО г.Казани от 03.09.2021 №2189</t>
  </si>
  <si>
    <t>Постановление ИК МО г.Казани от 15.10.2021 №2657</t>
  </si>
  <si>
    <r>
      <rPr>
        <u/>
        <sz val="14"/>
        <color theme="1"/>
        <rFont val="Times New Roman"/>
      </rPr>
      <t xml:space="preserve">Н.Р.Биктагиров                                       </t>
    </r>
    <r>
      <rPr>
        <sz val="14"/>
        <color theme="1"/>
        <rFont val="Times New Roman"/>
      </rPr>
      <t xml:space="preserve">                  _______________         ___________</t>
    </r>
  </si>
  <si>
    <t xml:space="preserve">  </t>
  </si>
  <si>
    <t>Г.Р.Бикмуллина                                                        _______________         ___________.</t>
  </si>
  <si>
    <t>городского округа Казань (СТС)</t>
  </si>
  <si>
    <t>с "22" декабря 2022 года по "22" декабря 2023 года</t>
  </si>
  <si>
    <t>А.А.Байков____________                   _______________         ___________</t>
  </si>
  <si>
    <t>Е.В.Калашникова________                   _______________         __05.10.2023_.</t>
  </si>
  <si>
    <t>городского округа Н.Челны (протоколы)</t>
  </si>
  <si>
    <t>Постановление Исполнительного комитета от 17 февраля 2021 года № 1106 "О создании административной комиссии муниципального образования город Набережные Челны"</t>
  </si>
  <si>
    <t>Заместитель председателя административной комиссии</t>
  </si>
  <si>
    <t>Хамзина Айзира Фаритовна                   _______________         ___________</t>
  </si>
  <si>
    <t>Шакирьянова Анна Владимировна                   _______________         ___________.</t>
  </si>
  <si>
    <t>городского округа Н.Челны (СТС)</t>
  </si>
  <si>
    <t xml:space="preserve">Постановление Исполнительного комитета Агрызского муниицпального района Республики Татарстан от 05.07.2021 №208 "О создании административной комиссии Агрызского муниципального района Республики Татарстан"            </t>
  </si>
  <si>
    <t>Постановление Исполнительного комитета Агрызского муниицпального района Республики Татарстан от 05.07.2021 №208 "О создании административной комиссии Агрызского муниципального района Республики Татарстан"</t>
  </si>
  <si>
    <t>Р.М. Латыпов                   _______________         ___________</t>
  </si>
  <si>
    <t>А.Р. Гатауллина                   _______________         ___________.</t>
  </si>
  <si>
    <t>с  23 декабря 2022 года по 30 сентября 2023 года</t>
  </si>
  <si>
    <t>Постановление Исполнительного комитета Азнакаевского муниципального района от 14.04.2021 г. № 81 "О создании и организации деятельности административных комиссий в Азнакаевском муниципальном районе"</t>
  </si>
  <si>
    <t xml:space="preserve">Приложение № 1 к постановлению руководителя Исполнительного комитета Азнакаевского муниципального района от 14.04.2021г. № 81 " О создании и организации деятельности административных комиссий в Азнакаевском муниципальном районе" </t>
  </si>
  <si>
    <t>Халиуллин Айдар Фандасович</t>
  </si>
  <si>
    <t>Сергеева Резеда Нафисовна</t>
  </si>
  <si>
    <t xml:space="preserve">Постановление Исполнительного комитета  Аксубаевского  муниципального района № 3 от 15 января 2007г            </t>
  </si>
  <si>
    <t>Решением Совета  Аксубаевского муниципального района №37 от 15 марта 2006г.</t>
  </si>
  <si>
    <t>_Зайцев Станислав Юрьевич_                   _______________         _22.12.2023________</t>
  </si>
  <si>
    <t>_Камбулов Николай Николаевич                   _______________         22.12.2023______.</t>
  </si>
  <si>
    <t>с 01.01.2023г по 22.12.2023г</t>
  </si>
  <si>
    <t xml:space="preserve">Постановление руководителя Исполнительного комитета Актанышского муниципального района от 17 .03.2006 г №3            </t>
  </si>
  <si>
    <t>Постановление руководителя Исполнительного комитета Актанышского муниципального района от 17 .03.2006 г №3 «Об административной  комиссии Актанышского муниципального района».</t>
  </si>
  <si>
    <t>Ильясов Р.А.</t>
  </si>
  <si>
    <t>25.12.2023</t>
  </si>
  <si>
    <t>Зарипова А.И.</t>
  </si>
  <si>
    <t>Постановление Исполнительного комитета Алексеевского муниципального района от 01.02.2021 № 29 "Об административной комиссии " </t>
  </si>
  <si>
    <t>Приложение к постановлению Исполнительного комитета Алексеевского муниципального района от 01.02.2021 "Регламент работы Административной комиссии Алексеевского муниципального района Республики Татарстан"</t>
  </si>
  <si>
    <t>_____Гайсин М.Р._____________________                   _______________         ___________</t>
  </si>
  <si>
    <t>Плотникова Н.А.</t>
  </si>
  <si>
    <t>Постановление Исполнительного комитета Алькеевского муниципального района № 108 от 14.04.2021г. "О создании Административной комиссии Алькеевского муниципального района Республики Татарстан"</t>
  </si>
  <si>
    <t>Приложение к постановлению Исполнительного комитета Алькеевского муниципального района от 14.04.2021 №108 "Регламент работы Административной комиссии Алькеевского муниципального района Республики Татарстан"</t>
  </si>
  <si>
    <t>Р.М.Салахова</t>
  </si>
  <si>
    <t>15.12.2023</t>
  </si>
  <si>
    <t>А.И.Ситдикова</t>
  </si>
  <si>
    <t xml:space="preserve">                с 23 декабря 2022 г. по 22 декабря 2023 г.</t>
  </si>
  <si>
    <t>Постановление исолкома АМР №1824 от 13.12.2021</t>
  </si>
  <si>
    <t>Исхаков А.Р.__________________________                   _______________         ___________</t>
  </si>
  <si>
    <t>Щербинина О.А.__________________________                   _______________         ___________.</t>
  </si>
  <si>
    <t xml:space="preserve">Постановление  руководителя Исполнительного комитета Апастовского муниципального района №21 от 19 января 2021 года "Об административной комиссии  Апастовского муниципального района Республики Татарстан"
</t>
  </si>
  <si>
    <t>Постановление  руководителя Исполнительного комитета Апастовского муниципального района №21 от 19 января 2021 года "Об административной комиссии  Апастовского муниципального района Республики Татарстан"</t>
  </si>
  <si>
    <t>Ахметзянов Б.Н.</t>
  </si>
  <si>
    <t>22.12.2023</t>
  </si>
  <si>
    <t>Ахмадуллина А.Ф. 89030624794</t>
  </si>
  <si>
    <t>деятельности административной комиссии с «23» декабря 2022 года по «22» декабря 2023 года</t>
  </si>
  <si>
    <t xml:space="preserve">
</t>
  </si>
  <si>
    <t xml:space="preserve">Постановление руководителя Исполнительного комитета Арского муниципального района от 15.12.2023 года № 1173  </t>
  </si>
  <si>
    <t>Гатиятов Р.М.                                                                                            25.12.2023</t>
  </si>
  <si>
    <t>Сафиуллин А.Ф.</t>
  </si>
  <si>
    <t>Постановление исполнительного комитета  Атнинского муниципального района №79 от 29 марта 2021 года "О создании административной комиссии Атнинского муниципального района Республики Татарстан"</t>
  </si>
  <si>
    <t>Каюмов А.Ф.</t>
  </si>
  <si>
    <t>Фагмиев Р.Р.</t>
  </si>
  <si>
    <t>Постановление Исполнительного комитета  Бавлинского муниципального района РТ №36 от 19.03.2021 "Об администртивной комиссии Бавлинского муниципального района Республики Татарстан"</t>
  </si>
  <si>
    <t>_Бакиров Д.Л._________________________                   _______________         ___________</t>
  </si>
  <si>
    <t>___Маннанова Г.Д._______________________                   _______________         ___________.</t>
  </si>
  <si>
    <t>Постановление Балтасинского районного исполнительного комитета от 01.04.2021 №139 "О создании административной комиссии Балтасинского муниципального района Республики Татарстан"</t>
  </si>
  <si>
    <t>А.Ф.Хайрутдинов</t>
  </si>
  <si>
    <t>22.12.23</t>
  </si>
  <si>
    <t>Ф.Ш.Муллахматов</t>
  </si>
  <si>
    <t>Постановление Руководителя Исполнительного комитета Бугульминского муниципального района Республики Татарстан от 01 марта 2021 года № 109 "О создании административной комиссии Бугульминского муниципального района"</t>
  </si>
  <si>
    <t xml:space="preserve">Постановление Руководителя Исполнительного комитета Бугульминского муниципального района Республики Татарстан от 01 марта 2021 года № 109 "О создании административной комиссии Бугульминского муниципального района" </t>
  </si>
  <si>
    <t xml:space="preserve"> пять </t>
  </si>
  <si>
    <t>один</t>
  </si>
  <si>
    <t>16 протоколов не вернули АТИ</t>
  </si>
  <si>
    <r>
      <rPr>
        <sz val="11"/>
        <rFont val="Times New Roman"/>
      </rPr>
      <t xml:space="preserve">Количество постановлений административной комиссии, вынесенных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 xml:space="preserve">, на которые подана жалоба (протест прокурора)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 xml:space="preserve"> </t>
    </r>
  </si>
  <si>
    <r>
      <rPr>
        <sz val="11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 xml:space="preserve">, на которые подана жалоба (протест прокурора)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>, рублей</t>
    </r>
  </si>
  <si>
    <r>
      <rPr>
        <sz val="11"/>
        <rFont val="Times New Roman"/>
      </rPr>
      <t xml:space="preserve">Количество постановлений административной комиссии, вынесенных </t>
    </r>
    <r>
      <rPr>
        <b/>
        <sz val="11"/>
        <rFont val="Times New Roman"/>
      </rPr>
      <t>в предыдущих периодах,</t>
    </r>
    <r>
      <rPr>
        <sz val="11"/>
        <rFont val="Times New Roman"/>
      </rPr>
      <t xml:space="preserve"> на которые подана жалоба  (протест прокурора) </t>
    </r>
    <r>
      <rPr>
        <b/>
        <sz val="11"/>
        <rFont val="Times New Roman"/>
      </rPr>
      <t>в отчетном периоде</t>
    </r>
  </si>
  <si>
    <r>
      <rPr>
        <sz val="11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1"/>
        <rFont val="Times New Roman"/>
      </rPr>
      <t>в предыдущих периодах</t>
    </r>
    <r>
      <rPr>
        <sz val="11"/>
        <rFont val="Times New Roman"/>
      </rPr>
      <t>, на которые подана жалоба (протест прокурора)</t>
    </r>
    <r>
      <rPr>
        <b/>
        <sz val="11"/>
        <rFont val="Times New Roman"/>
      </rPr>
      <t xml:space="preserve"> в отчетном периоде, рублей</t>
    </r>
  </si>
  <si>
    <r>
      <rPr>
        <sz val="11"/>
        <rFont val="Times New Roman"/>
      </rPr>
      <t xml:space="preserve">Количество постановлений административной комиссии, вынесенных </t>
    </r>
    <r>
      <rPr>
        <b/>
        <sz val="11"/>
        <rFont val="Times New Roman"/>
      </rPr>
      <t xml:space="preserve">в отчетном периоде </t>
    </r>
    <r>
      <rPr>
        <sz val="11"/>
        <rFont val="Times New Roman"/>
      </rPr>
      <t xml:space="preserve">и отмененных в судебном порядке </t>
    </r>
    <r>
      <rPr>
        <b/>
        <sz val="11"/>
        <rFont val="Times New Roman"/>
      </rPr>
      <t>в отчетном периоде,</t>
    </r>
    <r>
      <rPr>
        <sz val="11"/>
        <rFont val="Times New Roman"/>
      </rPr>
      <t xml:space="preserve"> из них в отношении:</t>
    </r>
  </si>
  <si>
    <r>
      <rPr>
        <sz val="11"/>
        <rFont val="Times New Roman"/>
      </rPr>
      <t>Сумма штрафов по постановлениям административной комиссии, вынесенным</t>
    </r>
    <r>
      <rPr>
        <b/>
        <sz val="11"/>
        <rFont val="Times New Roman"/>
      </rPr>
      <t xml:space="preserve"> в отчетном периоде</t>
    </r>
    <r>
      <rPr>
        <sz val="11"/>
        <rFont val="Times New Roman"/>
      </rPr>
      <t xml:space="preserve"> и отмененным в судебном порядке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>, рублей, из них в отношении:</t>
    </r>
  </si>
  <si>
    <r>
      <rPr>
        <sz val="11"/>
        <rFont val="Times New Roman"/>
      </rPr>
      <t xml:space="preserve">Количество постановлений административной комиссии, вынесенных </t>
    </r>
    <r>
      <rPr>
        <b/>
        <sz val="11"/>
        <rFont val="Times New Roman"/>
      </rPr>
      <t>в предыдущих периодах</t>
    </r>
    <r>
      <rPr>
        <sz val="11"/>
        <rFont val="Times New Roman"/>
      </rPr>
      <t xml:space="preserve"> и отмененных в судебном порядке</t>
    </r>
    <r>
      <rPr>
        <b/>
        <sz val="11"/>
        <rFont val="Times New Roman"/>
      </rPr>
      <t xml:space="preserve"> в отчетном периоде</t>
    </r>
    <r>
      <rPr>
        <sz val="11"/>
        <rFont val="Times New Roman"/>
      </rPr>
      <t>, из них в отношении:</t>
    </r>
  </si>
  <si>
    <r>
      <rPr>
        <sz val="11"/>
        <rFont val="Times New Roman"/>
      </rPr>
      <t xml:space="preserve">Сумма штрафов по постановлениям административной комиссии, вынесенным </t>
    </r>
    <r>
      <rPr>
        <b/>
        <sz val="11"/>
        <rFont val="Times New Roman"/>
      </rPr>
      <t xml:space="preserve">в предыдущих периодах </t>
    </r>
    <r>
      <rPr>
        <sz val="11"/>
        <rFont val="Times New Roman"/>
      </rPr>
      <t xml:space="preserve">и отмененным в судебном порядке </t>
    </r>
    <r>
      <rPr>
        <b/>
        <sz val="11"/>
        <rFont val="Times New Roman"/>
      </rPr>
      <t>в отчетном периоде</t>
    </r>
    <r>
      <rPr>
        <sz val="11"/>
        <rFont val="Times New Roman"/>
      </rPr>
      <t>, рублей, из них в отношении:</t>
    </r>
  </si>
  <si>
    <r>
      <rPr>
        <sz val="11"/>
        <rFont val="Times New Roman"/>
      </rPr>
      <t xml:space="preserve">Количество постановлений о наложении административных штрафов, вынесенных </t>
    </r>
    <r>
      <rPr>
        <b/>
        <sz val="11"/>
        <rFont val="Times New Roman"/>
      </rPr>
      <t xml:space="preserve">в отчетном периоде </t>
    </r>
    <r>
      <rPr>
        <sz val="11"/>
        <rFont val="Times New Roman"/>
      </rPr>
      <t xml:space="preserve">и направленных в службу судебных приставов для принудительного исполнения </t>
    </r>
    <r>
      <rPr>
        <b/>
        <sz val="11"/>
        <rFont val="Times New Roman"/>
      </rPr>
      <t>в отчетном периоде</t>
    </r>
  </si>
  <si>
    <r>
      <rPr>
        <sz val="11"/>
        <rFont val="Times New Roman"/>
      </rPr>
      <t xml:space="preserve">Сумма штрафов по постановлениям о наложении административных штрафов, вынесенным </t>
    </r>
    <r>
      <rPr>
        <b/>
        <sz val="11"/>
        <rFont val="Times New Roman"/>
      </rPr>
      <t xml:space="preserve">в отчетном периоде </t>
    </r>
    <r>
      <rPr>
        <sz val="11"/>
        <rFont val="Times New Roman"/>
      </rPr>
      <t xml:space="preserve">и направленным в службу судебных приставов для принудительного взыскания </t>
    </r>
    <r>
      <rPr>
        <b/>
        <sz val="11"/>
        <rFont val="Times New Roman"/>
      </rPr>
      <t>в отчетном периоде,</t>
    </r>
    <r>
      <rPr>
        <sz val="11"/>
        <rFont val="Times New Roman"/>
      </rPr>
      <t xml:space="preserve"> рублей</t>
    </r>
  </si>
  <si>
    <r>
      <rPr>
        <sz val="11"/>
        <rFont val="Times New Roman"/>
      </rPr>
      <t xml:space="preserve">Количество постановлений о наложении административных штрафов, вынесенных </t>
    </r>
    <r>
      <rPr>
        <b/>
        <sz val="11"/>
        <rFont val="Times New Roman"/>
      </rPr>
      <t>в предыдущих периодах</t>
    </r>
    <r>
      <rPr>
        <sz val="11"/>
        <rFont val="Times New Roman"/>
      </rPr>
      <t xml:space="preserve"> и направленных в службу судебных приставов для принудительного исполнения </t>
    </r>
    <r>
      <rPr>
        <b/>
        <sz val="11"/>
        <rFont val="Times New Roman"/>
      </rPr>
      <t>в отчетном периоде</t>
    </r>
  </si>
  <si>
    <r>
      <rPr>
        <sz val="11"/>
        <rFont val="Times New Roman"/>
      </rPr>
      <t xml:space="preserve">Сумма штрафов по постановлениям о наложении административных штрафов, вынесенным </t>
    </r>
    <r>
      <rPr>
        <b/>
        <sz val="11"/>
        <rFont val="Times New Roman"/>
      </rPr>
      <t xml:space="preserve">в предыдущих периодах </t>
    </r>
    <r>
      <rPr>
        <sz val="11"/>
        <rFont val="Times New Roman"/>
      </rPr>
      <t xml:space="preserve">и направленным в службу судебных приставов для принудительного взыскания </t>
    </r>
    <r>
      <rPr>
        <b/>
        <sz val="11"/>
        <rFont val="Times New Roman"/>
      </rPr>
      <t xml:space="preserve">в отчетном периоде, </t>
    </r>
    <r>
      <rPr>
        <sz val="11"/>
        <rFont val="Times New Roman"/>
      </rPr>
      <t>рублей</t>
    </r>
  </si>
  <si>
    <t>А.М.Гершиков</t>
  </si>
  <si>
    <t>Л.А.Силантьева</t>
  </si>
  <si>
    <t xml:space="preserve">Отчет </t>
  </si>
  <si>
    <t>Постановление №179/ИК-П от 29.06.2021 года Руководителя Исполнительного комитета Буинского муниципального района РТ (об утверждении регламента работы Административной комиссии Буинского муниципального района РТ)</t>
  </si>
  <si>
    <t>Зам.председателя административной комиссии</t>
  </si>
  <si>
    <t>Талипов Ильнар Рамазанович</t>
  </si>
  <si>
    <t>Салихова Н.Г.</t>
  </si>
  <si>
    <t>Верхнеуслонского муниципального района</t>
  </si>
  <si>
    <t>Постановление руководителя Исполнительного комитета Верхнеуслонского муниципального района Республики Татарстан № 75 от 29.01.2021г. «О создании административной комиссии Верхнеуслонского муниципального района Республики Татарстан»</t>
  </si>
  <si>
    <t>_______Р.А. Файрушин___________________                   _______________         _06.07.2023__________</t>
  </si>
  <si>
    <t>4.10.2023</t>
  </si>
  <si>
    <t>_____________И.Н. Бугорков_____________                   _______________         __11.12.2023_________.</t>
  </si>
  <si>
    <t>Постановление руководителя исполнительного комитета Высокогорского муниципального района №19 от 13.01.2021 года "Об образовании и организации деятельности административной комиссии" (в редакции от 03.06.2021 №494. от 02.08.2021 №648)</t>
  </si>
  <si>
    <t>Булгаков М.Р.</t>
  </si>
  <si>
    <t>21.12.2023</t>
  </si>
  <si>
    <t>Андреева.Е.Ю.</t>
  </si>
  <si>
    <t>Дрожжановского муниципального района</t>
  </si>
  <si>
    <t>с «01» января 2023 года по «31» декабря 2023 года</t>
  </si>
  <si>
    <t>Постановление Исполнительного комитета Дрожжановского муниципального района РТ «Об  Административной комиссии Дрожжановского муниципального района» от 16 марта 2021 года № 97</t>
  </si>
  <si>
    <t>Р.И. Мухаметзянов</t>
  </si>
  <si>
    <t>20.12.2023</t>
  </si>
  <si>
    <t>И.Р. Насыбуллин</t>
  </si>
  <si>
    <t>Постановление от 27.10.2021 года №1514</t>
  </si>
  <si>
    <t>Томилин А.А.</t>
  </si>
  <si>
    <t>Шарифуллина И.А.</t>
  </si>
  <si>
    <t>Постановление Исполнительного комитета Заинского муниципального района №439 от 06.07.2021 "О составе административной комиссии Заинского муниципального района РеспубликиТатарстан"</t>
  </si>
  <si>
    <t>Галеев Э.Э.                                                      _______________         ___________</t>
  </si>
  <si>
    <t>Ризванова А.Ж.                                                _______________         ___________.</t>
  </si>
  <si>
    <t>с 23 декабря 2022 года по 22 декабря 2023 года</t>
  </si>
  <si>
    <t>Постановление руководителя Исполнительного комитета Зеленодольского муниципального района от 15.07.2021г. №1674 "О создании административной комиссии Зеленодольского муниципального района"</t>
  </si>
  <si>
    <t>Фадеев М.В.</t>
  </si>
  <si>
    <t>Хохлова И.Н.</t>
  </si>
  <si>
    <t>с «01» января 2023 года по «31» марта 2023 года</t>
  </si>
  <si>
    <t>25 декабря</t>
  </si>
  <si>
    <t>2023 года</t>
  </si>
  <si>
    <t>Постановление Исполнительного комитета Кайбицкого муниципального района РТ от 15.02.2021 г. № 63 "Об административной комиссии Кайбицкого муниципального района РТ"</t>
  </si>
  <si>
    <t>Макаров А.Н</t>
  </si>
  <si>
    <t>Нурмухамедова Г.И.</t>
  </si>
  <si>
    <t>Камско-Устьинского района РТ</t>
  </si>
  <si>
    <t>с "23" декабря 2022 г. по "30" июня 2023 г.</t>
  </si>
  <si>
    <t xml:space="preserve"> по 22 декабря 2023</t>
  </si>
  <si>
    <t>Постановление исполнительного комитета муниципального района №66 от 03.02.2021 г. "О создании административной комиссии Камско-Устьинского муниципального района".</t>
  </si>
  <si>
    <t>Постановление исполнительного комитета муниципального района №66 от 03.02.2021 г. "О регламенте работы администратиной комиссии Камско-Устьинского муниципального района".</t>
  </si>
  <si>
    <t>Р.М. Загидуллин</t>
  </si>
  <si>
    <t>22.12.2023 г.</t>
  </si>
  <si>
    <t>Г.И. Вахромов</t>
  </si>
  <si>
    <t>Постановление Исполнительного комитета Кукморского муниципального района "О создании административной комиссии Кукморского муниципального района" №232 от 11.03.2021 (в редакции от 13.04.2022 №215; от 06.09.2023 №494; от 07.11.2023 №640; от 04.12.2023 № 671)</t>
  </si>
  <si>
    <t>Постановление Исполнительного комитета Кукморского муниципального района "О создании административной комиссии Кукморского муниципального района" №232 от 11.03.2021 (в редакции от 13.04.2022 №215; от 06.09.2023 №494; от 07.11.2023 № 640; от 04.12.2023 № 671)</t>
  </si>
  <si>
    <t>А.Х. Гарифуллин</t>
  </si>
  <si>
    <t>Р.И. Хаева</t>
  </si>
  <si>
    <t>Решение Совета Лаишевского муниципального района РТ № 4-РС от 01.02.2021 года "О создании административной комиссии Лаишевского муниципального района"</t>
  </si>
  <si>
    <t>Постановление Исполнительного комитета Лаишевского муниципального района РТ № 1317 от 14.04.2023 г. "О внесении изменений в постановление Исполнительного комитета Лаишевского муниципального района от 16.09.2021 года № 2645 "О создании административной комиссии Лаишевского муниципального района"</t>
  </si>
  <si>
    <t>Шитов И.П.</t>
  </si>
  <si>
    <t>19.12.2023</t>
  </si>
  <si>
    <t>Струнова Н.А.</t>
  </si>
  <si>
    <t>Постановление Исполнительного комитета муниципального образования "ЛМР" РТ от 09.07.2021 года №639 О создании Административной комиссии Исполнительного комитета муниципального образования «Лениногорский муниципальный район» Республики Татарстан и утверждении Регламента работы Административной комиссии Исполнительного комитета муниципального образования «Лениногорский муниципальный район»</t>
  </si>
  <si>
    <t>Ненад Елена Александровна__                   _______________        04.07.2023</t>
  </si>
  <si>
    <t>26.12.2023</t>
  </si>
  <si>
    <t>Сабирова Айсылу Фаридовна</t>
  </si>
  <si>
    <t>26 декабря 2023</t>
  </si>
  <si>
    <t>Постановление Исполнительного комитета Мамадышского муниципального района Республики Татарастан № 141 от 19.04.2021 года "О создании административной комиссии Мамадышского муниципального района Республики Татарстан"</t>
  </si>
  <si>
    <t>Постановление Исполнительного комитета Мамадышского муниципального района Республики Татарастан № 141 от 19.04.2021 года (Регламент работы административной комиссии Мамадышского муниципального района Республики Татарстан) Приложение № 2</t>
  </si>
  <si>
    <t>Павлов О.Н</t>
  </si>
  <si>
    <t>Камалетдинова О.С</t>
  </si>
  <si>
    <t>Менделеевского мунципального района Республики Татарстан</t>
  </si>
  <si>
    <t>с 01 января 2023 года по 26 декабря 2023 года</t>
  </si>
  <si>
    <t xml:space="preserve">Решение Совета Менделеевского муниципального района Республики Татарстан от 13 апреля 2021 года № 49 "О создании Административной комиссии Менделеевского муниципального района Республики Татарстан" </t>
  </si>
  <si>
    <t>Постановление Исполнительного комитета Менделеевского муниципального района Республики Татарстан от 08.05.2021 года № 307 "О создании Административной комиссии Менделеевского муниципального района Республики Татарстан"</t>
  </si>
  <si>
    <t xml:space="preserve">         Метальников С.В.                                 _______________         26.12.2023 года</t>
  </si>
  <si>
    <t xml:space="preserve">         Моисеевских А.Ю.  8-917-87-496-66           ____________         26.12.2023 года.</t>
  </si>
  <si>
    <t>Постановление Исполнительного комитета Мензелинского муниципального района Республики Тататсран от 01.03.2021 № 66 "О создании административной комиссии Мензелинского муниципального района Республики Тататсран"</t>
  </si>
  <si>
    <t>Д.А. Чухланцев                                                                               25.12.2023 г.</t>
  </si>
  <si>
    <t>Р.А. Латипова                                                                                  25.12.2023 г.</t>
  </si>
  <si>
    <t>Постановление Исполнительного комитета Муслюмовского муниципального района Республики Татарстан № 757 от 20.12.2022 г. "О создании и организации деятельности административной комиссии в Муслюмовском муниципальном районе Республики Татарстан"</t>
  </si>
  <si>
    <t>Салихзянов И.Ф.</t>
  </si>
  <si>
    <t>Ахмадуллин И.З.</t>
  </si>
  <si>
    <t>протоколы</t>
  </si>
  <si>
    <t>Постановление Исполнительного комитета Нижнекамского муниципального района РТ 
№ 911 от 01.11.2021г. «О создании административной комиссии Нижнекамского муниципального района"</t>
  </si>
  <si>
    <t>3 предупреждения</t>
  </si>
  <si>
    <t>Салахов А.Р.</t>
  </si>
  <si>
    <t>Заморенова Р.Г.</t>
  </si>
  <si>
    <t>СТС</t>
  </si>
  <si>
    <t>Постановление Исполнительного комитета Новошешминского муниципального района Республики Татарстан от 30.12.2020 № 369</t>
  </si>
  <si>
    <t>Фасахов Р.Р.                                                                        _______________                 26.12.2023</t>
  </si>
  <si>
    <t>Глазунова А.Р.                                                                     _______________               26.12.2023</t>
  </si>
  <si>
    <t xml:space="preserve">Постановление руководителя Исполнительного комитета Нурлатского муниципального района Республики Татарстан №-659 от 9 июля 2021 года.
</t>
  </si>
  <si>
    <t>Гиниятуллин Р.Г.</t>
  </si>
  <si>
    <t>Мальцева В.С.</t>
  </si>
  <si>
    <t>Постановление исполнительного комитета Пестречинского муниципального района от 28.08.2022 г. №139 "О создании административной комиссии"</t>
  </si>
  <si>
    <t>Приложение №2 к Постановлению Исполнительного комитета Пестречинского муниципального района от 28.02.2022 г. №139 "О создании административной комиссии"</t>
  </si>
  <si>
    <t>Сабитов Альберт Дамирович</t>
  </si>
  <si>
    <t>02.10.2023</t>
  </si>
  <si>
    <t>Газизова Лариса Алексеевна</t>
  </si>
  <si>
    <t>Постановление Исполнительного комитета Рыбно-Слободского муниципального района Республики Татарстан от 21.10.2022 №284пи «О создании Административной комиссии Рыбно-Слободского муниципального района Республики Татарстан»</t>
  </si>
  <si>
    <t xml:space="preserve">              Д.А. Сатдинов                                  _______________                ___________</t>
  </si>
  <si>
    <t xml:space="preserve">И.о. начальника юридического отдела аппрата Совета Рыбно-Слободского муниципального района РТ </t>
  </si>
  <si>
    <t xml:space="preserve">   Б.Р. Калиев                   _______________         ___________.</t>
  </si>
  <si>
    <t xml:space="preserve"> </t>
  </si>
  <si>
    <t>(дата)</t>
  </si>
  <si>
    <t>Постановление Исполнительного комитета от 05.03.2021г. №249-п "О создании административной комиссии Сабинского муниципального района Республики Татарстан"</t>
  </si>
  <si>
    <t xml:space="preserve">М.Р. Ишниязов </t>
  </si>
  <si>
    <t>А.Р. Сабирова</t>
  </si>
  <si>
    <t>Решение Совета Сармановского муниципального района Республики Татарстан № 30 от 19.04.2021 г. "О создании административной комиссии Сармановского муниципального района Республики татарстан"</t>
  </si>
  <si>
    <t>Постановление Руководителя Исполнительного комитета Сармановского муниципального района № 155 от 12 мая 2021 г. "О создании административной комиссии Сармановского муниципального раойна Республики Татарстан"</t>
  </si>
  <si>
    <t>Валиев Фандас Анасович</t>
  </si>
  <si>
    <t>26.12.23</t>
  </si>
  <si>
    <t xml:space="preserve">Фартдинова Алина Маратовна </t>
  </si>
  <si>
    <t>Постановление ИК Спасского муниципального района РТ № 133 от 17 февраля 2021 года " О создании административной комиссии Спасского муниципального района РТ"</t>
  </si>
  <si>
    <t xml:space="preserve"> Приложение № 2 к постановлению ИК Спасского муниципального района №133 от 17 февраля 2021 года "О создании административной комиссии по рассмотрению дел об административных правонарушениях"</t>
  </si>
  <si>
    <t>Осокин Валерий Александрович                  _______________         ___________</t>
  </si>
  <si>
    <t>Амосова Анна Львовна                                _______________         ___________.</t>
  </si>
  <si>
    <t>Решение Совета Тетюшского муниципального района от 22.03.2021 года № 8-10 "О создании административной комиссии"</t>
  </si>
  <si>
    <t>Постановление Руководителя Исполнительного комитета Тетюшского муниципального района от 05.04.2021 года № 210 "О внесении изменений в состав административной комиссии Исполнительного комитета Тетюшского муниципального района".</t>
  </si>
  <si>
    <t>__А.Ф. Ахметшин________________                   _______________         ___________</t>
  </si>
  <si>
    <t>__Ю.И. Долинина________________________                   _______________         ___________.</t>
  </si>
  <si>
    <t>с 01 января 2023 года по 30 июня 2023 года</t>
  </si>
  <si>
    <t xml:space="preserve">Постановление Исполнительного комитета Тукаевского муниципального района Республики Татарстан от 27.04.2021 г. № 1261 "О создании административной комиссии Тукаевского муниципального района Республики Татарстан" </t>
  </si>
  <si>
    <t xml:space="preserve">Решение Совета Тукаевского муниципального района Республики Татарстан от 23.04.2021 г. № 9/7 "О создании административной комиссии Тукаевского муниципального района Республики Татарстан", Постановление Исполнительного комитета Тукаевского муниципального района Республики Татарстан </t>
  </si>
  <si>
    <t>А.Р. Хабибуллин</t>
  </si>
  <si>
    <t>А.А. Хабибуллина</t>
  </si>
  <si>
    <t>Постановление Исполнительного комитета Тюлячинского муниципального района Республики Татарстан от 13.03.2016 года №21 ( в ред.от 25.11.2012 года), Постановление Исполнительного комитета Тюлячинского муниципального района Республики Татарстан "О создании Административной комиссии от 27.04.2021г. №184", О внесении изменений в Постановление Исполнительного комитета Тюлячинского муниципального района Республики Татарстан от 28.02.2023г.</t>
  </si>
  <si>
    <t>Постановление Исполнительного комитета Тюлячинского муниципального района Республики Татарстан от 13.03.2016 года №24; Постановление Руководителя Исполнительного комитета   Тюлячинского муниципального района Республики Татарстан от 30.09.2009 года №234; Постановление руководителя  Исполнительного комитета Тюлячинского муниципального района Республики Татарстан от 19.05.2010 №189; Постановление Руководителя Исполнительного комитета Тюлячинского муниципального района  Республики Татарстан от 11.04.2011 года №158</t>
  </si>
  <si>
    <t>Количество составленных протоколов об административных правонарушениях по части 1 статьи 20.25 КоАП РФ за неуплату административного штрафа лицом, привлеченным к административной ответственности по статье КоАП РТ</t>
  </si>
  <si>
    <t xml:space="preserve">           Хамидуллин Ильнур Хазинурович       _______________         ___________</t>
  </si>
  <si>
    <t xml:space="preserve">                                        (Ф.И.О.)                                                                             (подпись)                                          (дата)</t>
  </si>
  <si>
    <t>Сафина Тамчыгуль Габдельрауфовна</t>
  </si>
  <si>
    <t xml:space="preserve">с 01.01.2023г по </t>
  </si>
  <si>
    <t>Решение Совета Черемшанского муницпального района РТ №36 от 11.03.2021г "О создании Административной комиссии Черемшанского муниципльного района Республики Татарстан"</t>
  </si>
  <si>
    <t>Постановление Исполнительного комитета Черемшанского муницпального района №113 от 16.03.2021г. "О создании Административной комиссии Черемшанского муниципального района Рес публики Татартсан"</t>
  </si>
  <si>
    <t>И.М.Замалетдинов                                                                         29.06.2023г</t>
  </si>
  <si>
    <t>16.12.2023</t>
  </si>
  <si>
    <t>Р.М.Рахматуллина                                                                           29.06.2023г</t>
  </si>
  <si>
    <t xml:space="preserve">                    За 9 месяцев 2023 года</t>
  </si>
  <si>
    <t>За 12 месяцев 2023 года</t>
  </si>
  <si>
    <t>Решение Совета Чистопольского муниципального района от 15.12.2020 г. №3/5 "Об административной комиссии Чистопольского муниципального района"</t>
  </si>
  <si>
    <t>Иванов К.В.</t>
  </si>
  <si>
    <t>Матвеева О.И.</t>
  </si>
  <si>
    <t>об осуществлении переданных органам местного самоуправления Ютазинский муниципальный район</t>
  </si>
  <si>
    <t>за 12 месяцев 2023 года (с 23.12.2022 г. по 22.12.2023 г.)</t>
  </si>
  <si>
    <t>Решение Ютазинского районного совета Республики Татарстан от 07.04.2021 года №42</t>
  </si>
  <si>
    <t>Постановление Исполнительного комитета Ютазинского муниуипального района от 14.07.2021 года №537-ИК</t>
  </si>
  <si>
    <t>1(секретарь комиссии)</t>
  </si>
  <si>
    <t>_________С.П.Самонина_________________                   _______________         ___________</t>
  </si>
  <si>
    <t>____________А.Ф.Фаттахова______________                   _______________         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</si>
</sst>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scheme val="minor"/>
    </font>
    <font>
      <sz val="11"/>
      <color rgb="FF3F3F76"/>
      <name val="Calibri"/>
      <scheme val="minor"/>
    </font>
    <font>
      <sz val="14.5"/>
      <name val="Times New Roman"/>
    </font>
    <font>
      <sz val="12"/>
      <color theme="1"/>
      <name val="Calibri"/>
      <scheme val="minor"/>
    </font>
    <font>
      <sz val="12"/>
      <color theme="1"/>
      <name val="Times New Roman"/>
    </font>
    <font>
      <sz val="12"/>
      <name val="Times New Roman"/>
    </font>
    <font>
      <sz val="10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sz val="13"/>
      <color theme="1"/>
      <name val="Times New Roman"/>
    </font>
    <font>
      <u/>
      <sz val="14"/>
      <color theme="1"/>
      <name val="Times New Roman"/>
    </font>
    <font>
      <u/>
      <sz val="10"/>
      <color theme="1"/>
      <name val="Times New Roman"/>
    </font>
    <font>
      <u/>
      <sz val="11"/>
      <color theme="1"/>
      <name val="Calibri"/>
      <scheme val="minor"/>
    </font>
    <font>
      <sz val="12"/>
      <name val="Calibri"/>
    </font>
    <font>
      <sz val="14"/>
      <name val="Times New Roman"/>
    </font>
    <font>
      <sz val="11"/>
      <color theme="1"/>
      <name val="Times New Roman"/>
    </font>
    <font>
      <sz val="11"/>
      <name val="Times New Roman"/>
    </font>
    <font>
      <i/>
      <sz val="11"/>
      <color theme="1"/>
      <name val="Times New Roman"/>
    </font>
    <font>
      <sz val="10"/>
      <name val="Times New Roman"/>
    </font>
    <font>
      <sz val="8"/>
      <color theme="1"/>
      <name val="Times New Roman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sz val="11"/>
      <color theme="1"/>
      <name val="Tibetan Machine Uni"/>
    </font>
    <font>
      <sz val="11"/>
      <color theme="1"/>
      <name val="Calibri"/>
      <scheme val="minor"/>
    </font>
    <font>
      <b/>
      <sz val="12"/>
      <name val="Times New Roman"/>
    </font>
    <font>
      <b/>
      <sz val="1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3" tint="0.5999938962981048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3" fillId="0" borderId="1">
      <alignment horizontal="center"/>
    </xf>
    <xf numFmtId="0" fontId="1" fillId="2" borderId="2" applyNumberFormat="0"/>
  </cellStyleXfs>
  <cellXfs count="348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0" fontId="4" fillId="3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16" fontId="4" fillId="0" borderId="9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3" borderId="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16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2" fontId="0" fillId="0" borderId="0" xfId="0" applyNumberFormat="1" applyProtection="1"/>
    <xf numFmtId="3" fontId="0" fillId="0" borderId="0" xfId="0" applyNumberFormat="1" applyProtection="1"/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1" fillId="2" borderId="2" xfId="2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23" fillId="0" borderId="1" xfId="1" applyBorder="1" applyAlignment="1" applyProtection="1">
      <alignment horizontal="center" vertical="center" wrapText="1"/>
      <protection locked="0"/>
    </xf>
    <xf numFmtId="0" fontId="23" fillId="3" borderId="1" xfId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49" fontId="6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vertical="center" wrapText="1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16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0" fillId="0" borderId="14" xfId="0" applyBorder="1"/>
    <xf numFmtId="0" fontId="15" fillId="5" borderId="1" xfId="0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center" vertical="center" wrapText="1"/>
    </xf>
    <xf numFmtId="0" fontId="23" fillId="0" borderId="1" xfId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top" wrapText="1"/>
      <protection locked="0"/>
    </xf>
    <xf numFmtId="0" fontId="20" fillId="0" borderId="0" xfId="0" applyFont="1" applyProtection="1">
      <protection locked="0"/>
    </xf>
    <xf numFmtId="0" fontId="4" fillId="5" borderId="9" xfId="0" applyFont="1" applyFill="1" applyBorder="1" applyAlignment="1" applyProtection="1">
      <alignment horizontal="center" vertical="center" wrapText="1"/>
    </xf>
    <xf numFmtId="14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Protection="1">
      <protection locked="0"/>
    </xf>
    <xf numFmtId="0" fontId="0" fillId="0" borderId="0" xfId="0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4" fillId="5" borderId="5" xfId="0" applyNumberFormat="1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49" fontId="5" fillId="5" borderId="3" xfId="0" applyNumberFormat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7" borderId="3" xfId="0" applyNumberFormat="1" applyFont="1" applyFill="1" applyBorder="1" applyAlignment="1" applyProtection="1">
      <alignment horizontal="left" vertical="center" wrapText="1"/>
    </xf>
    <xf numFmtId="49" fontId="4" fillId="7" borderId="5" xfId="0" applyNumberFormat="1" applyFont="1" applyFill="1" applyBorder="1" applyAlignment="1" applyProtection="1">
      <alignment horizontal="left" vertical="center" wrapText="1"/>
    </xf>
    <xf numFmtId="49" fontId="4" fillId="8" borderId="3" xfId="0" applyNumberFormat="1" applyFont="1" applyFill="1" applyBorder="1" applyAlignment="1" applyProtection="1">
      <alignment horizontal="left" vertical="center" wrapText="1"/>
    </xf>
    <xf numFmtId="49" fontId="4" fillId="8" borderId="5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4" fillId="6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5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8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left" vertical="center" wrapText="1"/>
      <protection locked="0"/>
    </xf>
    <xf numFmtId="49" fontId="4" fillId="6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4" borderId="3" xfId="0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5" borderId="5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left" vertical="center" wrapText="1"/>
      <protection locked="0"/>
    </xf>
    <xf numFmtId="0" fontId="15" fillId="6" borderId="5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3" borderId="3" xfId="0" applyFont="1" applyFill="1" applyBorder="1" applyAlignment="1" applyProtection="1">
      <alignment horizontal="left" vertical="center" wrapText="1"/>
      <protection locked="0"/>
    </xf>
    <xf numFmtId="49" fontId="16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5" borderId="6" xfId="0" applyFont="1" applyFill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5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6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</cellXfs>
  <cellStyles count="3">
    <cellStyle name="Ввод " xfId="2" builtinId="20"/>
    <cellStyle name="Обычный" xfId="0" builtinId="0"/>
    <cellStyle name="Стиль 1" xfId="1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6"/>
  <sheetViews>
    <sheetView topLeftCell="A40" workbookViewId="0">
      <selection activeCell="B2" sqref="B2:C2"/>
    </sheetView>
  </sheetViews>
  <sheetFormatPr defaultRowHeight="15"/>
  <cols>
    <col min="1" max="1" width="27.28515625" customWidth="1"/>
    <col min="2" max="3" width="14.28515625" customWidth="1"/>
    <col min="4" max="4" width="12.5703125" customWidth="1"/>
    <col min="5" max="5" width="14.28515625" customWidth="1"/>
  </cols>
  <sheetData>
    <row r="1" spans="1:5">
      <c r="B1" s="1" t="s">
        <v>0</v>
      </c>
      <c r="C1" s="1" t="s">
        <v>1</v>
      </c>
      <c r="D1" s="1" t="s">
        <v>2</v>
      </c>
      <c r="E1" s="1" t="s">
        <v>3</v>
      </c>
    </row>
    <row r="2" spans="1:5" ht="18.75">
      <c r="A2" s="2" t="s">
        <v>4</v>
      </c>
      <c r="B2" s="3">
        <f>'Казань '!P20</f>
        <v>149615</v>
      </c>
      <c r="C2" s="1">
        <v>107657</v>
      </c>
      <c r="D2">
        <v>59762</v>
      </c>
      <c r="E2">
        <f t="shared" ref="E2:E9" si="0">B2-D2</f>
        <v>89853</v>
      </c>
    </row>
    <row r="3" spans="1:5" ht="18.75">
      <c r="A3" s="4" t="s">
        <v>5</v>
      </c>
      <c r="B3" s="5">
        <f>'НЧелны '!P20</f>
        <v>20549</v>
      </c>
      <c r="C3" s="1">
        <v>14800</v>
      </c>
      <c r="D3">
        <v>7461</v>
      </c>
      <c r="E3">
        <f t="shared" si="0"/>
        <v>13088</v>
      </c>
    </row>
    <row r="4" spans="1:5" ht="18.75">
      <c r="A4" s="4" t="s">
        <v>6</v>
      </c>
      <c r="B4" s="3">
        <f>Агрызский!P20</f>
        <v>75</v>
      </c>
      <c r="C4" s="1">
        <v>75</v>
      </c>
      <c r="D4">
        <v>75</v>
      </c>
      <c r="E4">
        <f t="shared" si="0"/>
        <v>0</v>
      </c>
    </row>
    <row r="5" spans="1:5" ht="18.75">
      <c r="A5" s="4" t="s">
        <v>7</v>
      </c>
      <c r="B5" s="5">
        <f>Азнакаевский!P20</f>
        <v>208</v>
      </c>
      <c r="C5" s="6" t="s">
        <v>8</v>
      </c>
      <c r="D5">
        <v>160</v>
      </c>
      <c r="E5">
        <f t="shared" si="0"/>
        <v>48</v>
      </c>
    </row>
    <row r="6" spans="1:5" ht="18.75">
      <c r="A6" s="4" t="s">
        <v>9</v>
      </c>
      <c r="B6" s="5">
        <f>Аксубаевский!P20</f>
        <v>94</v>
      </c>
      <c r="C6" s="6" t="s">
        <v>10</v>
      </c>
      <c r="D6">
        <v>52</v>
      </c>
      <c r="E6">
        <f t="shared" si="0"/>
        <v>42</v>
      </c>
    </row>
    <row r="7" spans="1:5" ht="18.75">
      <c r="A7" s="4" t="s">
        <v>11</v>
      </c>
      <c r="B7" s="5">
        <f>Актанышский!P20</f>
        <v>34</v>
      </c>
      <c r="C7" s="6" t="s">
        <v>12</v>
      </c>
      <c r="D7">
        <v>18</v>
      </c>
      <c r="E7">
        <f t="shared" si="0"/>
        <v>16</v>
      </c>
    </row>
    <row r="8" spans="1:5" ht="18.75">
      <c r="A8" s="4" t="s">
        <v>13</v>
      </c>
      <c r="B8" s="5">
        <f>Алексеевский!P20</f>
        <v>51</v>
      </c>
      <c r="C8" s="6" t="s">
        <v>14</v>
      </c>
      <c r="D8">
        <v>25</v>
      </c>
      <c r="E8">
        <f t="shared" si="0"/>
        <v>26</v>
      </c>
    </row>
    <row r="9" spans="1:5" ht="18.75">
      <c r="A9" s="4" t="s">
        <v>15</v>
      </c>
      <c r="B9" s="5">
        <f>Алькеевский!P20</f>
        <v>102</v>
      </c>
      <c r="C9" s="6" t="s">
        <v>16</v>
      </c>
      <c r="D9">
        <v>63</v>
      </c>
      <c r="E9">
        <f t="shared" si="0"/>
        <v>39</v>
      </c>
    </row>
    <row r="10" spans="1:5" ht="18.75">
      <c r="A10" s="4" t="s">
        <v>17</v>
      </c>
      <c r="B10" s="5">
        <f>Альметьевский!P20</f>
        <v>855</v>
      </c>
      <c r="C10" s="6" t="s">
        <v>18</v>
      </c>
      <c r="D10">
        <v>563</v>
      </c>
      <c r="E10">
        <f t="shared" ref="E10:E46" si="1">B10-D10</f>
        <v>292</v>
      </c>
    </row>
    <row r="11" spans="1:5" ht="18.75">
      <c r="A11" s="4" t="s">
        <v>19</v>
      </c>
      <c r="B11" s="5">
        <f>Апастовский!P20</f>
        <v>90</v>
      </c>
      <c r="C11" s="6" t="s">
        <v>20</v>
      </c>
      <c r="D11">
        <v>45</v>
      </c>
      <c r="E11">
        <f t="shared" si="1"/>
        <v>45</v>
      </c>
    </row>
    <row r="12" spans="1:5" ht="18.75">
      <c r="A12" s="4" t="s">
        <v>21</v>
      </c>
      <c r="B12" s="5">
        <f>Арский!P20</f>
        <v>198</v>
      </c>
      <c r="C12" s="6" t="s">
        <v>22</v>
      </c>
      <c r="D12">
        <v>130</v>
      </c>
      <c r="E12">
        <f t="shared" si="1"/>
        <v>68</v>
      </c>
    </row>
    <row r="13" spans="1:5" ht="18.75">
      <c r="A13" s="4" t="s">
        <v>23</v>
      </c>
      <c r="B13" s="5">
        <f>Атнинский!P20</f>
        <v>12</v>
      </c>
      <c r="C13" s="6" t="s">
        <v>24</v>
      </c>
      <c r="D13">
        <v>11</v>
      </c>
      <c r="E13">
        <f t="shared" si="1"/>
        <v>1</v>
      </c>
    </row>
    <row r="14" spans="1:5" ht="18.75">
      <c r="A14" s="4" t="s">
        <v>25</v>
      </c>
      <c r="B14" s="5">
        <f>Бавлинский!P20</f>
        <v>34</v>
      </c>
      <c r="C14" s="6" t="s">
        <v>12</v>
      </c>
      <c r="D14">
        <v>30</v>
      </c>
      <c r="E14">
        <f t="shared" si="1"/>
        <v>4</v>
      </c>
    </row>
    <row r="15" spans="1:5" ht="18.75">
      <c r="A15" s="4" t="s">
        <v>26</v>
      </c>
      <c r="B15" s="5">
        <f>Балтасинский!P20</f>
        <v>14</v>
      </c>
      <c r="C15" s="6" t="s">
        <v>27</v>
      </c>
      <c r="D15">
        <v>13</v>
      </c>
      <c r="E15">
        <f t="shared" si="1"/>
        <v>1</v>
      </c>
    </row>
    <row r="16" spans="1:5" ht="18.75">
      <c r="A16" s="4" t="s">
        <v>28</v>
      </c>
      <c r="B16" s="5">
        <f>Бугульминский!P20</f>
        <v>140</v>
      </c>
      <c r="C16" s="6" t="s">
        <v>29</v>
      </c>
      <c r="D16">
        <v>121</v>
      </c>
      <c r="E16">
        <f t="shared" si="1"/>
        <v>19</v>
      </c>
    </row>
    <row r="17" spans="1:5" ht="18.75">
      <c r="A17" s="4" t="s">
        <v>30</v>
      </c>
      <c r="B17" s="5">
        <f>Буинский!P20</f>
        <v>156</v>
      </c>
      <c r="C17" s="6" t="s">
        <v>31</v>
      </c>
      <c r="D17">
        <v>63</v>
      </c>
      <c r="E17">
        <f t="shared" si="1"/>
        <v>93</v>
      </c>
    </row>
    <row r="18" spans="1:5" ht="18.75">
      <c r="A18" s="4" t="s">
        <v>32</v>
      </c>
      <c r="B18" s="5">
        <f>Верхнеуслонский!P20</f>
        <v>12</v>
      </c>
      <c r="C18" s="6" t="s">
        <v>33</v>
      </c>
      <c r="D18">
        <v>8</v>
      </c>
      <c r="E18">
        <f t="shared" si="1"/>
        <v>4</v>
      </c>
    </row>
    <row r="19" spans="1:5" ht="18.75">
      <c r="A19" s="4" t="s">
        <v>34</v>
      </c>
      <c r="B19" s="5">
        <f>Высокогорский!P20</f>
        <v>252</v>
      </c>
      <c r="C19" s="6" t="s">
        <v>35</v>
      </c>
      <c r="D19">
        <v>151</v>
      </c>
      <c r="E19">
        <f t="shared" si="1"/>
        <v>101</v>
      </c>
    </row>
    <row r="20" spans="1:5" ht="18.75">
      <c r="A20" s="4" t="s">
        <v>36</v>
      </c>
      <c r="B20" s="5">
        <f>Дрожжановский!P20</f>
        <v>36</v>
      </c>
      <c r="C20" s="6" t="s">
        <v>12</v>
      </c>
      <c r="D20">
        <v>20</v>
      </c>
      <c r="E20">
        <f t="shared" si="1"/>
        <v>16</v>
      </c>
    </row>
    <row r="21" spans="1:5" ht="18.75">
      <c r="A21" s="4" t="s">
        <v>37</v>
      </c>
      <c r="B21" s="5">
        <f>Елабужский!P20</f>
        <v>1187</v>
      </c>
      <c r="C21" s="6" t="s">
        <v>38</v>
      </c>
      <c r="D21">
        <v>649</v>
      </c>
      <c r="E21">
        <f t="shared" si="1"/>
        <v>538</v>
      </c>
    </row>
    <row r="22" spans="1:5" ht="18.75">
      <c r="A22" s="4" t="s">
        <v>39</v>
      </c>
      <c r="B22" s="5">
        <f>Заинский!P20</f>
        <v>394</v>
      </c>
      <c r="C22" s="6" t="s">
        <v>40</v>
      </c>
      <c r="D22">
        <v>221</v>
      </c>
      <c r="E22">
        <f t="shared" si="1"/>
        <v>173</v>
      </c>
    </row>
    <row r="23" spans="1:5" ht="18.75">
      <c r="A23" s="4" t="s">
        <v>41</v>
      </c>
      <c r="B23" s="5">
        <f>Зеленодольский!P20</f>
        <v>752</v>
      </c>
      <c r="C23" s="6" t="s">
        <v>42</v>
      </c>
      <c r="D23">
        <v>379</v>
      </c>
      <c r="E23">
        <f t="shared" si="1"/>
        <v>373</v>
      </c>
    </row>
    <row r="24" spans="1:5" ht="18.75">
      <c r="A24" s="4" t="s">
        <v>43</v>
      </c>
      <c r="B24" s="5">
        <f>Кайбицкий!P20</f>
        <v>14</v>
      </c>
      <c r="C24" s="6" t="s">
        <v>44</v>
      </c>
      <c r="D24">
        <v>4</v>
      </c>
      <c r="E24">
        <f t="shared" si="1"/>
        <v>10</v>
      </c>
    </row>
    <row r="25" spans="1:5" ht="18.75">
      <c r="A25" s="4" t="s">
        <v>45</v>
      </c>
      <c r="B25" s="5">
        <f>КамскоУстьинский!P20</f>
        <v>78</v>
      </c>
      <c r="C25" s="6" t="s">
        <v>46</v>
      </c>
      <c r="D25">
        <v>55</v>
      </c>
      <c r="E25">
        <f t="shared" si="1"/>
        <v>23</v>
      </c>
    </row>
    <row r="26" spans="1:5" ht="18.75">
      <c r="A26" s="4" t="s">
        <v>47</v>
      </c>
      <c r="B26" s="5">
        <f>Кукморский!P20</f>
        <v>101</v>
      </c>
      <c r="C26" s="6" t="s">
        <v>48</v>
      </c>
      <c r="D26">
        <v>51</v>
      </c>
      <c r="E26">
        <f t="shared" si="1"/>
        <v>50</v>
      </c>
    </row>
    <row r="27" spans="1:5" ht="18.75">
      <c r="A27" s="4" t="s">
        <v>49</v>
      </c>
      <c r="B27" s="5">
        <f>Лаишевский!P20</f>
        <v>171</v>
      </c>
      <c r="C27" s="6" t="s">
        <v>50</v>
      </c>
      <c r="D27">
        <v>32</v>
      </c>
      <c r="E27">
        <f t="shared" si="1"/>
        <v>139</v>
      </c>
    </row>
    <row r="28" spans="1:5" ht="18.75">
      <c r="A28" s="4" t="s">
        <v>51</v>
      </c>
      <c r="B28" s="5">
        <f>Лениногорский!P20</f>
        <v>226</v>
      </c>
      <c r="C28" s="6" t="s">
        <v>52</v>
      </c>
      <c r="D28">
        <v>108</v>
      </c>
      <c r="E28">
        <f t="shared" si="1"/>
        <v>118</v>
      </c>
    </row>
    <row r="29" spans="1:5" ht="18.75">
      <c r="A29" s="4" t="s">
        <v>53</v>
      </c>
      <c r="B29" s="5">
        <f>Мамадышский!P20</f>
        <v>176</v>
      </c>
      <c r="C29" s="6" t="s">
        <v>54</v>
      </c>
      <c r="D29">
        <v>120</v>
      </c>
      <c r="E29">
        <f t="shared" si="1"/>
        <v>56</v>
      </c>
    </row>
    <row r="30" spans="1:5" ht="18.75">
      <c r="A30" s="4" t="s">
        <v>55</v>
      </c>
      <c r="B30" s="5">
        <f>Менделеевский!P20</f>
        <v>66</v>
      </c>
      <c r="C30" s="6" t="s">
        <v>56</v>
      </c>
      <c r="D30">
        <v>32</v>
      </c>
      <c r="E30">
        <f t="shared" si="1"/>
        <v>34</v>
      </c>
    </row>
    <row r="31" spans="1:5" ht="18.75">
      <c r="A31" s="4" t="s">
        <v>57</v>
      </c>
      <c r="B31" s="5">
        <f>Мензелинский!P20</f>
        <v>128</v>
      </c>
      <c r="C31" s="6" t="s">
        <v>58</v>
      </c>
      <c r="D31">
        <v>60</v>
      </c>
      <c r="E31">
        <f t="shared" si="1"/>
        <v>68</v>
      </c>
    </row>
    <row r="32" spans="1:5" ht="18.75">
      <c r="A32" s="4" t="s">
        <v>59</v>
      </c>
      <c r="B32" s="5">
        <f>Муслюмовский!P20</f>
        <v>165</v>
      </c>
      <c r="C32" s="6" t="s">
        <v>60</v>
      </c>
      <c r="D32">
        <v>152</v>
      </c>
      <c r="E32">
        <f t="shared" si="1"/>
        <v>13</v>
      </c>
    </row>
    <row r="33" spans="1:5" ht="18.75">
      <c r="A33" s="4" t="s">
        <v>61</v>
      </c>
      <c r="B33" s="5">
        <f>'Нижнекамск протоколы'!P20</f>
        <v>781</v>
      </c>
      <c r="C33" s="6" t="s">
        <v>62</v>
      </c>
      <c r="D33">
        <v>566</v>
      </c>
      <c r="E33">
        <f t="shared" si="1"/>
        <v>215</v>
      </c>
    </row>
    <row r="34" spans="1:5" ht="18.75">
      <c r="A34" s="4" t="s">
        <v>63</v>
      </c>
      <c r="B34" s="5">
        <f>Новошешминский!P20</f>
        <v>37</v>
      </c>
      <c r="C34" s="6" t="s">
        <v>64</v>
      </c>
      <c r="D34">
        <v>18</v>
      </c>
      <c r="E34">
        <f t="shared" si="1"/>
        <v>19</v>
      </c>
    </row>
    <row r="35" spans="1:5" ht="18.75">
      <c r="A35" s="4" t="s">
        <v>65</v>
      </c>
      <c r="B35" s="5">
        <f>Нурлатский!P20</f>
        <v>50</v>
      </c>
      <c r="C35" s="6" t="s">
        <v>66</v>
      </c>
      <c r="D35">
        <v>21</v>
      </c>
      <c r="E35">
        <f t="shared" si="1"/>
        <v>29</v>
      </c>
    </row>
    <row r="36" spans="1:5" ht="18.75">
      <c r="A36" s="4" t="s">
        <v>67</v>
      </c>
      <c r="B36" s="5">
        <f>Пестречинский!P20</f>
        <v>60</v>
      </c>
      <c r="C36" s="6" t="s">
        <v>68</v>
      </c>
      <c r="D36">
        <v>31</v>
      </c>
      <c r="E36">
        <f t="shared" si="1"/>
        <v>29</v>
      </c>
    </row>
    <row r="37" spans="1:5" ht="18.75">
      <c r="A37" s="4" t="s">
        <v>69</v>
      </c>
      <c r="B37" s="5">
        <f>РыбноСлободский!P20</f>
        <v>37</v>
      </c>
      <c r="C37" s="6" t="s">
        <v>70</v>
      </c>
      <c r="D37">
        <v>23</v>
      </c>
      <c r="E37">
        <f t="shared" si="1"/>
        <v>14</v>
      </c>
    </row>
    <row r="38" spans="1:5" ht="18.75">
      <c r="A38" s="4" t="s">
        <v>71</v>
      </c>
      <c r="B38" s="5">
        <f>Сабинский!P20</f>
        <v>155</v>
      </c>
      <c r="C38" s="6" t="s">
        <v>72</v>
      </c>
      <c r="D38">
        <v>90</v>
      </c>
      <c r="E38">
        <f t="shared" si="1"/>
        <v>65</v>
      </c>
    </row>
    <row r="39" spans="1:5" ht="18.75">
      <c r="A39" s="4" t="s">
        <v>73</v>
      </c>
      <c r="B39" s="5">
        <f>Сармановский!P20</f>
        <v>11</v>
      </c>
      <c r="C39" s="6" t="s">
        <v>33</v>
      </c>
      <c r="D39">
        <v>9</v>
      </c>
      <c r="E39">
        <f t="shared" si="1"/>
        <v>2</v>
      </c>
    </row>
    <row r="40" spans="1:5" ht="18.75">
      <c r="A40" s="4" t="s">
        <v>74</v>
      </c>
      <c r="B40" s="5">
        <f>Спасский!P20</f>
        <v>37</v>
      </c>
      <c r="C40" s="6" t="s">
        <v>75</v>
      </c>
      <c r="D40">
        <v>27</v>
      </c>
      <c r="E40">
        <f t="shared" si="1"/>
        <v>10</v>
      </c>
    </row>
    <row r="41" spans="1:5" ht="18.75">
      <c r="A41" s="4" t="s">
        <v>76</v>
      </c>
      <c r="B41" s="5">
        <f>Тетюшский!P20</f>
        <v>33</v>
      </c>
      <c r="C41" s="6" t="s">
        <v>77</v>
      </c>
      <c r="D41">
        <v>21</v>
      </c>
      <c r="E41">
        <f t="shared" si="1"/>
        <v>12</v>
      </c>
    </row>
    <row r="42" spans="1:5" ht="18.75">
      <c r="A42" s="4" t="s">
        <v>78</v>
      </c>
      <c r="B42" s="5">
        <f>Тукаевский!P20</f>
        <v>141</v>
      </c>
      <c r="C42" s="6" t="s">
        <v>79</v>
      </c>
      <c r="D42">
        <v>140</v>
      </c>
      <c r="E42">
        <f t="shared" si="1"/>
        <v>1</v>
      </c>
    </row>
    <row r="43" spans="1:5" ht="18.75">
      <c r="A43" s="4" t="s">
        <v>80</v>
      </c>
      <c r="B43" s="5">
        <f>Тюлячинский!P20</f>
        <v>89</v>
      </c>
      <c r="C43" s="6" t="s">
        <v>10</v>
      </c>
      <c r="D43">
        <v>57</v>
      </c>
      <c r="E43">
        <f t="shared" si="1"/>
        <v>32</v>
      </c>
    </row>
    <row r="44" spans="1:5" ht="18.75">
      <c r="A44" s="4" t="s">
        <v>81</v>
      </c>
      <c r="B44" s="5">
        <f>Черемшанский!P20</f>
        <v>80</v>
      </c>
      <c r="C44" s="6" t="s">
        <v>82</v>
      </c>
      <c r="D44">
        <v>38</v>
      </c>
      <c r="E44">
        <f t="shared" si="1"/>
        <v>42</v>
      </c>
    </row>
    <row r="45" spans="1:5" ht="18.75">
      <c r="A45" s="4" t="s">
        <v>83</v>
      </c>
      <c r="B45" s="5">
        <f>Чистопольский!P20</f>
        <v>606</v>
      </c>
      <c r="C45" s="6" t="s">
        <v>84</v>
      </c>
      <c r="D45">
        <v>246</v>
      </c>
      <c r="E45">
        <f t="shared" si="1"/>
        <v>360</v>
      </c>
    </row>
    <row r="46" spans="1:5" ht="18.75">
      <c r="A46" s="4" t="s">
        <v>85</v>
      </c>
      <c r="B46" s="5">
        <f>Ютазинский!P20</f>
        <v>225</v>
      </c>
      <c r="C46" s="6" t="s">
        <v>86</v>
      </c>
      <c r="D46">
        <v>105</v>
      </c>
      <c r="E46">
        <f t="shared" si="1"/>
        <v>120</v>
      </c>
    </row>
  </sheetData>
  <sheetProtection algorithmName="SHA-512" hashValue="DLTXDE4TvGFnSaYzDWwpgAPbM8HJ9k1WxENtV+1RbOkvZPGi1FYaOQ/Vf/1HrqA3ELU03ijK38sfj19KqliUsg==" saltValue="j7m0cOpbGp24hi8+HdNTNQ==" spinCount="100000" sheet="1" selectLockedCells="1" selectUnlockedCells="1"/>
  <conditionalFormatting sqref="B2:B3">
    <cfRule type="cellIs" dxfId="2" priority="46" operator="greaterThan">
      <formula>0</formula>
    </cfRule>
  </conditionalFormatting>
  <conditionalFormatting sqref="B4">
    <cfRule type="cellIs" dxfId="1" priority="44" operator="greaterThan">
      <formula>0</formula>
    </cfRule>
  </conditionalFormatting>
  <conditionalFormatting sqref="B5:B46">
    <cfRule type="cellIs" dxfId="0" priority="43" operator="greaterThan">
      <formula>0</formula>
    </cfRule>
  </conditionalFormatting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D120" zoomScale="90" workbookViewId="0">
      <selection activeCell="F115" sqref="F115"/>
    </sheetView>
  </sheetViews>
  <sheetFormatPr defaultRowHeight="15"/>
  <cols>
    <col min="2" max="2" width="18.5703125" customWidth="1"/>
    <col min="3" max="3" width="18.28515625" customWidth="1"/>
    <col min="4" max="4" width="13.28515625" customWidth="1"/>
    <col min="6" max="6" width="12.5703125" customWidth="1"/>
    <col min="9" max="9" width="13" customWidth="1"/>
    <col min="10" max="10" width="12.7109375" customWidth="1"/>
    <col min="11" max="11" width="13.85546875" customWidth="1"/>
    <col min="12" max="12" width="12.140625" customWidth="1"/>
    <col min="16" max="16" width="15.71093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300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 t="s">
        <v>301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302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303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10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251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2891</v>
      </c>
      <c r="E20" s="86">
        <f t="shared" ref="E20:O20" si="0">E21+E22+E23+E24</f>
        <v>0</v>
      </c>
      <c r="F20" s="86">
        <f t="shared" si="0"/>
        <v>4152</v>
      </c>
      <c r="G20" s="86">
        <f t="shared" si="0"/>
        <v>9</v>
      </c>
      <c r="H20" s="86">
        <f>H21+H22+H23+H24</f>
        <v>4</v>
      </c>
      <c r="I20" s="86">
        <f t="shared" si="0"/>
        <v>2008</v>
      </c>
      <c r="J20" s="86">
        <f t="shared" si="0"/>
        <v>0</v>
      </c>
      <c r="K20" s="86">
        <f t="shared" si="0"/>
        <v>92</v>
      </c>
      <c r="L20" s="86">
        <f t="shared" si="0"/>
        <v>4976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14132</v>
      </c>
    </row>
    <row r="21" spans="1:16" ht="74.25" customHeight="1">
      <c r="A21" s="54" t="s">
        <v>122</v>
      </c>
      <c r="B21" s="239" t="s">
        <v>123</v>
      </c>
      <c r="C21" s="241"/>
      <c r="D21" s="12">
        <v>2891</v>
      </c>
      <c r="E21" s="12"/>
      <c r="F21" s="12">
        <v>4152</v>
      </c>
      <c r="G21" s="12">
        <v>9</v>
      </c>
      <c r="H21" s="12">
        <v>4</v>
      </c>
      <c r="I21" s="12">
        <v>2008</v>
      </c>
      <c r="J21" s="12"/>
      <c r="K21" s="12">
        <v>92</v>
      </c>
      <c r="L21" s="12">
        <v>4976</v>
      </c>
      <c r="M21" s="12"/>
      <c r="N21" s="12"/>
      <c r="O21" s="12"/>
      <c r="P21" s="56">
        <f t="shared" si="1"/>
        <v>14132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>
        <v>2</v>
      </c>
      <c r="E25" s="12"/>
      <c r="F25" s="12">
        <v>6</v>
      </c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56">
        <f t="shared" si="1"/>
        <v>9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>
        <v>13</v>
      </c>
      <c r="K26" s="12"/>
      <c r="L26" s="12"/>
      <c r="M26" s="12"/>
      <c r="N26" s="12"/>
      <c r="O26" s="12"/>
      <c r="P26" s="56">
        <f t="shared" si="1"/>
        <v>13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2861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4108</v>
      </c>
      <c r="G27" s="87">
        <f t="shared" si="2"/>
        <v>9</v>
      </c>
      <c r="H27" s="87">
        <f t="shared" si="2"/>
        <v>4</v>
      </c>
      <c r="I27" s="87">
        <f t="shared" si="2"/>
        <v>1987</v>
      </c>
      <c r="J27" s="87">
        <f t="shared" si="2"/>
        <v>5</v>
      </c>
      <c r="K27" s="87">
        <f t="shared" si="2"/>
        <v>86</v>
      </c>
      <c r="L27" s="87">
        <f t="shared" si="2"/>
        <v>4829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13889</v>
      </c>
    </row>
    <row r="28" spans="1:16" ht="15.75">
      <c r="A28" s="14" t="s">
        <v>136</v>
      </c>
      <c r="B28" s="239" t="s">
        <v>137</v>
      </c>
      <c r="C28" s="241"/>
      <c r="D28" s="12">
        <v>1991</v>
      </c>
      <c r="E28" s="12"/>
      <c r="F28" s="12">
        <v>4097</v>
      </c>
      <c r="G28" s="12">
        <v>1</v>
      </c>
      <c r="H28" s="12"/>
      <c r="I28" s="12">
        <v>1565</v>
      </c>
      <c r="J28" s="12">
        <v>2</v>
      </c>
      <c r="K28" s="12">
        <v>86</v>
      </c>
      <c r="L28" s="12">
        <v>4692</v>
      </c>
      <c r="M28" s="12"/>
      <c r="N28" s="17"/>
      <c r="O28" s="88"/>
      <c r="P28" s="56">
        <f t="shared" si="1"/>
        <v>12434</v>
      </c>
    </row>
    <row r="29" spans="1:16" ht="15.75">
      <c r="A29" s="14" t="s">
        <v>138</v>
      </c>
      <c r="B29" s="239" t="s">
        <v>139</v>
      </c>
      <c r="C29" s="241"/>
      <c r="D29" s="12">
        <v>232</v>
      </c>
      <c r="E29" s="12"/>
      <c r="F29" s="12">
        <v>1</v>
      </c>
      <c r="G29" s="12">
        <v>4</v>
      </c>
      <c r="H29" s="12">
        <v>4</v>
      </c>
      <c r="I29" s="12">
        <v>185</v>
      </c>
      <c r="J29" s="12"/>
      <c r="K29" s="12"/>
      <c r="L29" s="12">
        <v>123</v>
      </c>
      <c r="M29" s="12"/>
      <c r="N29" s="17"/>
      <c r="O29" s="88"/>
      <c r="P29" s="56">
        <f t="shared" si="1"/>
        <v>549</v>
      </c>
    </row>
    <row r="30" spans="1:16" ht="15.75">
      <c r="A30" s="14" t="s">
        <v>140</v>
      </c>
      <c r="B30" s="239" t="s">
        <v>141</v>
      </c>
      <c r="C30" s="241"/>
      <c r="D30" s="12">
        <v>13</v>
      </c>
      <c r="E30" s="12"/>
      <c r="F30" s="12">
        <v>5</v>
      </c>
      <c r="G30" s="12">
        <v>2</v>
      </c>
      <c r="H30" s="12"/>
      <c r="I30" s="12">
        <v>127</v>
      </c>
      <c r="J30" s="12">
        <v>1</v>
      </c>
      <c r="K30" s="12"/>
      <c r="L30" s="12">
        <v>1</v>
      </c>
      <c r="M30" s="12"/>
      <c r="N30" s="17"/>
      <c r="O30" s="88"/>
      <c r="P30" s="56">
        <f t="shared" si="1"/>
        <v>149</v>
      </c>
    </row>
    <row r="31" spans="1:16" ht="15.75">
      <c r="A31" s="14" t="s">
        <v>142</v>
      </c>
      <c r="B31" s="245" t="s">
        <v>143</v>
      </c>
      <c r="C31" s="246"/>
      <c r="D31" s="89">
        <f>D32+D33</f>
        <v>625</v>
      </c>
      <c r="E31" s="89">
        <f t="shared" ref="E31:O31" si="3">E32+E33</f>
        <v>0</v>
      </c>
      <c r="F31" s="89">
        <f t="shared" si="3"/>
        <v>5</v>
      </c>
      <c r="G31" s="89">
        <f t="shared" si="3"/>
        <v>2</v>
      </c>
      <c r="H31" s="89">
        <f t="shared" si="3"/>
        <v>0</v>
      </c>
      <c r="I31" s="89">
        <f t="shared" si="3"/>
        <v>110</v>
      </c>
      <c r="J31" s="89">
        <f t="shared" si="3"/>
        <v>2</v>
      </c>
      <c r="K31" s="89">
        <f t="shared" si="3"/>
        <v>0</v>
      </c>
      <c r="L31" s="89">
        <f t="shared" si="3"/>
        <v>13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757</v>
      </c>
    </row>
    <row r="32" spans="1:16" ht="15.75">
      <c r="A32" s="14" t="s">
        <v>144</v>
      </c>
      <c r="B32" s="239" t="s">
        <v>145</v>
      </c>
      <c r="C32" s="241"/>
      <c r="D32" s="12">
        <v>180</v>
      </c>
      <c r="E32" s="12"/>
      <c r="F32" s="12">
        <v>2</v>
      </c>
      <c r="G32" s="12">
        <v>1</v>
      </c>
      <c r="H32" s="12"/>
      <c r="I32" s="12">
        <v>57</v>
      </c>
      <c r="J32" s="12"/>
      <c r="K32" s="12"/>
      <c r="L32" s="12">
        <v>5</v>
      </c>
      <c r="M32" s="12"/>
      <c r="N32" s="17"/>
      <c r="O32" s="88"/>
      <c r="P32" s="56">
        <f t="shared" si="1"/>
        <v>245</v>
      </c>
    </row>
    <row r="33" spans="1:16" ht="15.75">
      <c r="A33" s="61" t="s">
        <v>146</v>
      </c>
      <c r="B33" s="247" t="s">
        <v>147</v>
      </c>
      <c r="C33" s="270"/>
      <c r="D33" s="12">
        <v>445</v>
      </c>
      <c r="E33" s="12"/>
      <c r="F33" s="12">
        <v>3</v>
      </c>
      <c r="G33" s="12">
        <v>1</v>
      </c>
      <c r="H33" s="12"/>
      <c r="I33" s="12">
        <v>53</v>
      </c>
      <c r="J33" s="12">
        <v>2</v>
      </c>
      <c r="K33" s="12"/>
      <c r="L33" s="12">
        <v>8</v>
      </c>
      <c r="M33" s="12"/>
      <c r="N33" s="17"/>
      <c r="O33" s="88"/>
      <c r="P33" s="56">
        <f t="shared" si="1"/>
        <v>512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2506</v>
      </c>
      <c r="E34" s="87">
        <f t="shared" ref="E34:O34" si="4">E35+E42</f>
        <v>0</v>
      </c>
      <c r="F34" s="87">
        <f t="shared" si="4"/>
        <v>3878</v>
      </c>
      <c r="G34" s="87">
        <f t="shared" si="4"/>
        <v>3</v>
      </c>
      <c r="H34" s="87">
        <f t="shared" si="4"/>
        <v>1</v>
      </c>
      <c r="I34" s="87">
        <f t="shared" si="4"/>
        <v>1757</v>
      </c>
      <c r="J34" s="87">
        <f t="shared" si="4"/>
        <v>4</v>
      </c>
      <c r="K34" s="87">
        <f t="shared" si="4"/>
        <v>66</v>
      </c>
      <c r="L34" s="87">
        <f t="shared" si="4"/>
        <v>3034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11249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2194</v>
      </c>
      <c r="E35" s="89">
        <f t="shared" ref="E35:O35" si="5">E36+E37+E38+E39</f>
        <v>0</v>
      </c>
      <c r="F35" s="89">
        <f t="shared" si="5"/>
        <v>74</v>
      </c>
      <c r="G35" s="89">
        <f t="shared" si="5"/>
        <v>0</v>
      </c>
      <c r="H35" s="89">
        <f t="shared" si="5"/>
        <v>0</v>
      </c>
      <c r="I35" s="89">
        <f t="shared" si="5"/>
        <v>519</v>
      </c>
      <c r="J35" s="89">
        <f t="shared" si="5"/>
        <v>1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2788</v>
      </c>
    </row>
    <row r="36" spans="1:16" ht="15.75">
      <c r="A36" s="14" t="s">
        <v>152</v>
      </c>
      <c r="B36" s="239" t="s">
        <v>137</v>
      </c>
      <c r="C36" s="241"/>
      <c r="D36" s="12">
        <v>1602</v>
      </c>
      <c r="E36" s="12"/>
      <c r="F36" s="12">
        <v>67</v>
      </c>
      <c r="G36" s="12"/>
      <c r="H36" s="12"/>
      <c r="I36" s="12">
        <v>256</v>
      </c>
      <c r="J36" s="12"/>
      <c r="K36" s="12"/>
      <c r="L36" s="12"/>
      <c r="M36" s="12"/>
      <c r="N36" s="17"/>
      <c r="O36" s="88"/>
      <c r="P36" s="56">
        <f t="shared" si="1"/>
        <v>1925</v>
      </c>
    </row>
    <row r="37" spans="1:16" ht="15.75">
      <c r="A37" s="14" t="s">
        <v>153</v>
      </c>
      <c r="B37" s="239" t="s">
        <v>139</v>
      </c>
      <c r="C37" s="241"/>
      <c r="D37" s="12">
        <v>123</v>
      </c>
      <c r="E37" s="12"/>
      <c r="F37" s="12">
        <v>1</v>
      </c>
      <c r="G37" s="12"/>
      <c r="H37" s="12"/>
      <c r="I37" s="12">
        <v>91</v>
      </c>
      <c r="J37" s="12"/>
      <c r="K37" s="12"/>
      <c r="L37" s="12"/>
      <c r="M37" s="12"/>
      <c r="N37" s="17"/>
      <c r="O37" s="88"/>
      <c r="P37" s="56">
        <f t="shared" si="1"/>
        <v>215</v>
      </c>
    </row>
    <row r="38" spans="1:16" ht="15.75">
      <c r="A38" s="14" t="s">
        <v>154</v>
      </c>
      <c r="B38" s="239" t="s">
        <v>141</v>
      </c>
      <c r="C38" s="241"/>
      <c r="D38" s="12">
        <v>6</v>
      </c>
      <c r="E38" s="12"/>
      <c r="F38" s="12">
        <v>4</v>
      </c>
      <c r="G38" s="12"/>
      <c r="H38" s="12"/>
      <c r="I38" s="12">
        <v>94</v>
      </c>
      <c r="J38" s="12"/>
      <c r="K38" s="12"/>
      <c r="L38" s="12"/>
      <c r="M38" s="12"/>
      <c r="N38" s="17"/>
      <c r="O38" s="88"/>
      <c r="P38" s="56">
        <f t="shared" si="1"/>
        <v>104</v>
      </c>
    </row>
    <row r="39" spans="1:16" ht="15.75">
      <c r="A39" s="14" t="s">
        <v>155</v>
      </c>
      <c r="B39" s="245" t="s">
        <v>143</v>
      </c>
      <c r="C39" s="246"/>
      <c r="D39" s="89">
        <f>D40+D41</f>
        <v>463</v>
      </c>
      <c r="E39" s="89">
        <f t="shared" ref="E39:O39" si="6">E40+E41</f>
        <v>0</v>
      </c>
      <c r="F39" s="89">
        <f t="shared" si="6"/>
        <v>2</v>
      </c>
      <c r="G39" s="89">
        <f t="shared" si="6"/>
        <v>0</v>
      </c>
      <c r="H39" s="89">
        <f t="shared" si="6"/>
        <v>0</v>
      </c>
      <c r="I39" s="89">
        <f t="shared" si="6"/>
        <v>78</v>
      </c>
      <c r="J39" s="89">
        <f t="shared" si="6"/>
        <v>1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544</v>
      </c>
    </row>
    <row r="40" spans="1:16" ht="15.75">
      <c r="A40" s="14" t="s">
        <v>156</v>
      </c>
      <c r="B40" s="239" t="s">
        <v>145</v>
      </c>
      <c r="C40" s="241"/>
      <c r="D40" s="12">
        <v>126</v>
      </c>
      <c r="E40" s="12"/>
      <c r="F40" s="12">
        <v>1</v>
      </c>
      <c r="G40" s="12"/>
      <c r="H40" s="12"/>
      <c r="I40" s="12">
        <v>46</v>
      </c>
      <c r="J40" s="12"/>
      <c r="K40" s="12"/>
      <c r="L40" s="12"/>
      <c r="M40" s="12"/>
      <c r="N40" s="17"/>
      <c r="O40" s="88"/>
      <c r="P40" s="56">
        <f t="shared" si="1"/>
        <v>173</v>
      </c>
    </row>
    <row r="41" spans="1:16" ht="15.75">
      <c r="A41" s="14" t="s">
        <v>157</v>
      </c>
      <c r="B41" s="239" t="s">
        <v>147</v>
      </c>
      <c r="C41" s="241"/>
      <c r="D41" s="12">
        <v>337</v>
      </c>
      <c r="E41" s="12"/>
      <c r="F41" s="12">
        <v>1</v>
      </c>
      <c r="G41" s="12"/>
      <c r="H41" s="12"/>
      <c r="I41" s="12">
        <v>32</v>
      </c>
      <c r="J41" s="12">
        <v>1</v>
      </c>
      <c r="K41" s="12"/>
      <c r="L41" s="12"/>
      <c r="M41" s="12"/>
      <c r="N41" s="17"/>
      <c r="O41" s="88"/>
      <c r="P41" s="56">
        <f t="shared" si="1"/>
        <v>371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312</v>
      </c>
      <c r="E42" s="89">
        <f t="shared" ref="E42:O42" si="7">E43+E44+E45+E46</f>
        <v>0</v>
      </c>
      <c r="F42" s="89">
        <f t="shared" si="7"/>
        <v>3804</v>
      </c>
      <c r="G42" s="89">
        <f t="shared" si="7"/>
        <v>3</v>
      </c>
      <c r="H42" s="89">
        <f t="shared" si="7"/>
        <v>1</v>
      </c>
      <c r="I42" s="89">
        <f t="shared" si="7"/>
        <v>1238</v>
      </c>
      <c r="J42" s="89">
        <f t="shared" si="7"/>
        <v>3</v>
      </c>
      <c r="K42" s="89">
        <f t="shared" si="7"/>
        <v>66</v>
      </c>
      <c r="L42" s="89">
        <f t="shared" si="7"/>
        <v>3034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8461</v>
      </c>
    </row>
    <row r="43" spans="1:16" ht="15.75">
      <c r="A43" s="14" t="s">
        <v>160</v>
      </c>
      <c r="B43" s="239" t="s">
        <v>137</v>
      </c>
      <c r="C43" s="241"/>
      <c r="D43" s="12">
        <v>172</v>
      </c>
      <c r="E43" s="12"/>
      <c r="F43" s="12">
        <v>3804</v>
      </c>
      <c r="G43" s="12"/>
      <c r="H43" s="90"/>
      <c r="I43" s="12">
        <v>1198</v>
      </c>
      <c r="J43" s="12">
        <v>2</v>
      </c>
      <c r="K43" s="12">
        <v>66</v>
      </c>
      <c r="L43" s="12">
        <v>2972</v>
      </c>
      <c r="M43" s="12"/>
      <c r="N43" s="17"/>
      <c r="O43" s="88"/>
      <c r="P43" s="56">
        <f t="shared" si="1"/>
        <v>8214</v>
      </c>
    </row>
    <row r="44" spans="1:16" ht="15.75">
      <c r="A44" s="14" t="s">
        <v>161</v>
      </c>
      <c r="B44" s="239" t="s">
        <v>139</v>
      </c>
      <c r="C44" s="241"/>
      <c r="D44" s="12">
        <v>30</v>
      </c>
      <c r="E44" s="90"/>
      <c r="F44" s="90"/>
      <c r="G44" s="12">
        <v>2</v>
      </c>
      <c r="H44" s="90">
        <v>1</v>
      </c>
      <c r="I44" s="12">
        <v>26</v>
      </c>
      <c r="J44" s="12"/>
      <c r="K44" s="12"/>
      <c r="L44" s="12">
        <v>61</v>
      </c>
      <c r="M44" s="12"/>
      <c r="N44" s="17"/>
      <c r="O44" s="88"/>
      <c r="P44" s="56">
        <f t="shared" si="1"/>
        <v>120</v>
      </c>
    </row>
    <row r="45" spans="1:16" ht="15.75">
      <c r="A45" s="14" t="s">
        <v>162</v>
      </c>
      <c r="B45" s="239" t="s">
        <v>141</v>
      </c>
      <c r="C45" s="241"/>
      <c r="D45" s="12">
        <v>3</v>
      </c>
      <c r="E45" s="90"/>
      <c r="F45" s="90"/>
      <c r="G45" s="12"/>
      <c r="H45" s="90"/>
      <c r="I45" s="12">
        <v>10</v>
      </c>
      <c r="J45" s="12">
        <v>1</v>
      </c>
      <c r="K45" s="12"/>
      <c r="L45" s="12"/>
      <c r="M45" s="12"/>
      <c r="N45" s="17"/>
      <c r="O45" s="88"/>
      <c r="P45" s="56">
        <f t="shared" si="1"/>
        <v>14</v>
      </c>
    </row>
    <row r="46" spans="1:16" ht="15.75">
      <c r="A46" s="14" t="s">
        <v>163</v>
      </c>
      <c r="B46" s="245" t="s">
        <v>143</v>
      </c>
      <c r="C46" s="246"/>
      <c r="D46" s="89">
        <f>D47+D48</f>
        <v>107</v>
      </c>
      <c r="E46" s="89">
        <f t="shared" ref="E46:O46" si="8">E47+E48</f>
        <v>0</v>
      </c>
      <c r="F46" s="89">
        <f t="shared" si="8"/>
        <v>0</v>
      </c>
      <c r="G46" s="89">
        <f t="shared" si="8"/>
        <v>1</v>
      </c>
      <c r="H46" s="89">
        <f t="shared" si="8"/>
        <v>0</v>
      </c>
      <c r="I46" s="89">
        <f t="shared" si="8"/>
        <v>4</v>
      </c>
      <c r="J46" s="89">
        <f t="shared" si="8"/>
        <v>0</v>
      </c>
      <c r="K46" s="89">
        <f t="shared" si="8"/>
        <v>0</v>
      </c>
      <c r="L46" s="89">
        <f t="shared" si="8"/>
        <v>1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113</v>
      </c>
    </row>
    <row r="47" spans="1:16" ht="15.75">
      <c r="A47" s="14" t="s">
        <v>164</v>
      </c>
      <c r="B47" s="239" t="s">
        <v>145</v>
      </c>
      <c r="C47" s="241"/>
      <c r="D47" s="12">
        <v>44</v>
      </c>
      <c r="E47" s="90"/>
      <c r="F47" s="90"/>
      <c r="G47" s="12">
        <v>1</v>
      </c>
      <c r="H47" s="90"/>
      <c r="I47" s="12">
        <v>4</v>
      </c>
      <c r="J47" s="12"/>
      <c r="K47" s="12"/>
      <c r="L47" s="12"/>
      <c r="M47" s="12"/>
      <c r="N47" s="17"/>
      <c r="O47" s="88"/>
      <c r="P47" s="56">
        <f t="shared" si="1"/>
        <v>49</v>
      </c>
    </row>
    <row r="48" spans="1:16" ht="15.75">
      <c r="A48" s="14" t="s">
        <v>165</v>
      </c>
      <c r="B48" s="239" t="s">
        <v>147</v>
      </c>
      <c r="C48" s="241"/>
      <c r="D48" s="12">
        <v>63</v>
      </c>
      <c r="E48" s="90"/>
      <c r="F48" s="90"/>
      <c r="G48" s="12"/>
      <c r="H48" s="90"/>
      <c r="I48" s="12"/>
      <c r="J48" s="12"/>
      <c r="K48" s="12"/>
      <c r="L48" s="12">
        <v>1</v>
      </c>
      <c r="M48" s="12"/>
      <c r="N48" s="17"/>
      <c r="O48" s="88"/>
      <c r="P48" s="56">
        <f t="shared" si="1"/>
        <v>64</v>
      </c>
    </row>
    <row r="49" spans="1:16" ht="75.75" customHeight="1">
      <c r="A49" s="54" t="s">
        <v>166</v>
      </c>
      <c r="B49" s="243" t="s">
        <v>167</v>
      </c>
      <c r="C49" s="244"/>
      <c r="D49" s="87">
        <f>D50+D51+D52+D53</f>
        <v>355</v>
      </c>
      <c r="E49" s="87">
        <f t="shared" ref="E49:O49" si="9">E50+E51+E52+E53</f>
        <v>0</v>
      </c>
      <c r="F49" s="87">
        <f t="shared" si="9"/>
        <v>230</v>
      </c>
      <c r="G49" s="87">
        <f t="shared" si="9"/>
        <v>6</v>
      </c>
      <c r="H49" s="87">
        <f t="shared" si="9"/>
        <v>3</v>
      </c>
      <c r="I49" s="87">
        <f t="shared" si="9"/>
        <v>230</v>
      </c>
      <c r="J49" s="87">
        <f t="shared" si="9"/>
        <v>1</v>
      </c>
      <c r="K49" s="87">
        <f t="shared" si="9"/>
        <v>20</v>
      </c>
      <c r="L49" s="87">
        <f t="shared" si="9"/>
        <v>1795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2640</v>
      </c>
    </row>
    <row r="50" spans="1:16" ht="15.75">
      <c r="A50" s="14" t="s">
        <v>168</v>
      </c>
      <c r="B50" s="239" t="s">
        <v>137</v>
      </c>
      <c r="C50" s="241"/>
      <c r="D50" s="12">
        <v>217</v>
      </c>
      <c r="E50" s="12"/>
      <c r="F50" s="12">
        <v>226</v>
      </c>
      <c r="G50" s="12">
        <v>1</v>
      </c>
      <c r="H50" s="12"/>
      <c r="I50" s="12">
        <v>111</v>
      </c>
      <c r="J50" s="12"/>
      <c r="K50" s="12">
        <v>20</v>
      </c>
      <c r="L50" s="12">
        <v>1720</v>
      </c>
      <c r="M50" s="12"/>
      <c r="N50" s="17"/>
      <c r="O50" s="88"/>
      <c r="P50" s="56">
        <f t="shared" si="1"/>
        <v>2295</v>
      </c>
    </row>
    <row r="51" spans="1:16" ht="15.75">
      <c r="A51" s="14" t="s">
        <v>169</v>
      </c>
      <c r="B51" s="239" t="s">
        <v>139</v>
      </c>
      <c r="C51" s="241"/>
      <c r="D51" s="12">
        <v>79</v>
      </c>
      <c r="E51" s="12"/>
      <c r="F51" s="12"/>
      <c r="G51" s="12">
        <v>2</v>
      </c>
      <c r="H51" s="12">
        <v>3</v>
      </c>
      <c r="I51" s="12">
        <v>68</v>
      </c>
      <c r="J51" s="12"/>
      <c r="K51" s="12"/>
      <c r="L51" s="12">
        <v>62</v>
      </c>
      <c r="M51" s="12"/>
      <c r="N51" s="17"/>
      <c r="O51" s="88"/>
      <c r="P51" s="56">
        <f t="shared" si="1"/>
        <v>214</v>
      </c>
    </row>
    <row r="52" spans="1:16" ht="15.75">
      <c r="A52" s="14" t="s">
        <v>170</v>
      </c>
      <c r="B52" s="239" t="s">
        <v>141</v>
      </c>
      <c r="C52" s="241"/>
      <c r="D52" s="12">
        <v>4</v>
      </c>
      <c r="E52" s="12"/>
      <c r="F52" s="12">
        <v>1</v>
      </c>
      <c r="G52" s="12">
        <v>2</v>
      </c>
      <c r="H52" s="12"/>
      <c r="I52" s="12">
        <v>22</v>
      </c>
      <c r="J52" s="12"/>
      <c r="K52" s="12"/>
      <c r="L52" s="12">
        <v>1</v>
      </c>
      <c r="M52" s="12"/>
      <c r="N52" s="17"/>
      <c r="O52" s="88"/>
      <c r="P52" s="56">
        <f t="shared" si="1"/>
        <v>30</v>
      </c>
    </row>
    <row r="53" spans="1:16" ht="15.75">
      <c r="A53" s="14" t="s">
        <v>171</v>
      </c>
      <c r="B53" s="245" t="s">
        <v>143</v>
      </c>
      <c r="C53" s="246"/>
      <c r="D53" s="89">
        <f>D54+D55</f>
        <v>55</v>
      </c>
      <c r="E53" s="89">
        <f t="shared" ref="E53:O53" si="10">E54+E55</f>
        <v>0</v>
      </c>
      <c r="F53" s="89">
        <f t="shared" si="10"/>
        <v>3</v>
      </c>
      <c r="G53" s="89">
        <f t="shared" si="10"/>
        <v>1</v>
      </c>
      <c r="H53" s="89">
        <f t="shared" si="10"/>
        <v>0</v>
      </c>
      <c r="I53" s="89">
        <f t="shared" si="10"/>
        <v>29</v>
      </c>
      <c r="J53" s="89">
        <f t="shared" si="10"/>
        <v>1</v>
      </c>
      <c r="K53" s="89">
        <f t="shared" si="10"/>
        <v>0</v>
      </c>
      <c r="L53" s="89">
        <f t="shared" si="10"/>
        <v>12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101</v>
      </c>
    </row>
    <row r="54" spans="1:16" ht="15.75">
      <c r="A54" s="14" t="s">
        <v>172</v>
      </c>
      <c r="B54" s="239" t="s">
        <v>145</v>
      </c>
      <c r="C54" s="241"/>
      <c r="D54" s="12">
        <v>10</v>
      </c>
      <c r="E54" s="12"/>
      <c r="F54" s="12">
        <v>1</v>
      </c>
      <c r="G54" s="12"/>
      <c r="H54" s="12"/>
      <c r="I54" s="12">
        <v>14</v>
      </c>
      <c r="J54" s="12"/>
      <c r="K54" s="12"/>
      <c r="L54" s="12">
        <v>5</v>
      </c>
      <c r="M54" s="12"/>
      <c r="N54" s="17"/>
      <c r="O54" s="88"/>
      <c r="P54" s="56">
        <f t="shared" si="1"/>
        <v>30</v>
      </c>
    </row>
    <row r="55" spans="1:16" ht="15.75">
      <c r="A55" s="14" t="s">
        <v>173</v>
      </c>
      <c r="B55" s="239" t="s">
        <v>147</v>
      </c>
      <c r="C55" s="241"/>
      <c r="D55" s="12">
        <v>45</v>
      </c>
      <c r="E55" s="12"/>
      <c r="F55" s="12">
        <v>2</v>
      </c>
      <c r="G55" s="12">
        <v>1</v>
      </c>
      <c r="H55" s="12"/>
      <c r="I55" s="12">
        <v>15</v>
      </c>
      <c r="J55" s="12">
        <v>1</v>
      </c>
      <c r="K55" s="12"/>
      <c r="L55" s="12">
        <v>7</v>
      </c>
      <c r="M55" s="12"/>
      <c r="N55" s="17"/>
      <c r="O55" s="88"/>
      <c r="P55" s="56">
        <f t="shared" si="1"/>
        <v>71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5042900</v>
      </c>
      <c r="E57" s="91">
        <f t="shared" ref="E57:O57" si="11">E58+E59+E60+E61</f>
        <v>0</v>
      </c>
      <c r="F57" s="91">
        <f t="shared" si="11"/>
        <v>11289700</v>
      </c>
      <c r="G57" s="91">
        <f t="shared" si="11"/>
        <v>11000</v>
      </c>
      <c r="H57" s="91">
        <f t="shared" si="11"/>
        <v>5000</v>
      </c>
      <c r="I57" s="91">
        <f t="shared" si="11"/>
        <v>1856500</v>
      </c>
      <c r="J57" s="91">
        <f t="shared" si="11"/>
        <v>19000</v>
      </c>
      <c r="K57" s="91">
        <f t="shared" si="11"/>
        <v>165000</v>
      </c>
      <c r="L57" s="91">
        <f t="shared" si="11"/>
        <v>7574000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25963100</v>
      </c>
    </row>
    <row r="58" spans="1:16" ht="15.75">
      <c r="A58" s="14" t="s">
        <v>178</v>
      </c>
      <c r="B58" s="239" t="s">
        <v>137</v>
      </c>
      <c r="C58" s="241"/>
      <c r="D58" s="12">
        <v>175900</v>
      </c>
      <c r="E58" s="12"/>
      <c r="F58" s="12">
        <v>11289700</v>
      </c>
      <c r="G58" s="12"/>
      <c r="H58" s="12"/>
      <c r="I58" s="12">
        <v>1226500</v>
      </c>
      <c r="J58" s="12">
        <v>4000</v>
      </c>
      <c r="K58" s="12">
        <v>165000</v>
      </c>
      <c r="L58" s="12">
        <v>5944000</v>
      </c>
      <c r="M58" s="12"/>
      <c r="N58" s="12"/>
      <c r="O58" s="12"/>
      <c r="P58" s="56">
        <f t="shared" si="1"/>
        <v>18805100</v>
      </c>
    </row>
    <row r="59" spans="1:16" ht="15.75">
      <c r="A59" s="14" t="s">
        <v>179</v>
      </c>
      <c r="B59" s="239" t="s">
        <v>139</v>
      </c>
      <c r="C59" s="241"/>
      <c r="D59" s="12">
        <v>3200000</v>
      </c>
      <c r="E59" s="12"/>
      <c r="F59" s="12"/>
      <c r="G59" s="12">
        <v>10000</v>
      </c>
      <c r="H59" s="12">
        <v>5000</v>
      </c>
      <c r="I59" s="12">
        <v>390000</v>
      </c>
      <c r="J59" s="12"/>
      <c r="K59" s="12"/>
      <c r="L59" s="12">
        <v>1625000</v>
      </c>
      <c r="M59" s="12"/>
      <c r="N59" s="12"/>
      <c r="O59" s="12"/>
      <c r="P59" s="56">
        <f t="shared" si="1"/>
        <v>5230000</v>
      </c>
    </row>
    <row r="60" spans="1:16" ht="15.75">
      <c r="A60" s="14" t="s">
        <v>180</v>
      </c>
      <c r="B60" s="239" t="s">
        <v>141</v>
      </c>
      <c r="C60" s="241"/>
      <c r="D60" s="12">
        <v>45000</v>
      </c>
      <c r="E60" s="12"/>
      <c r="F60" s="12"/>
      <c r="G60" s="12"/>
      <c r="H60" s="12"/>
      <c r="I60" s="12">
        <v>180000</v>
      </c>
      <c r="J60" s="12">
        <v>15000</v>
      </c>
      <c r="K60" s="12"/>
      <c r="L60" s="12"/>
      <c r="M60" s="12"/>
      <c r="N60" s="12"/>
      <c r="O60" s="12"/>
      <c r="P60" s="56">
        <f t="shared" si="1"/>
        <v>240000</v>
      </c>
    </row>
    <row r="61" spans="1:16" ht="15.75">
      <c r="A61" s="14" t="s">
        <v>181</v>
      </c>
      <c r="B61" s="252" t="s">
        <v>143</v>
      </c>
      <c r="C61" s="253"/>
      <c r="D61" s="91">
        <f>D62+D63</f>
        <v>1622000</v>
      </c>
      <c r="E61" s="91">
        <f t="shared" ref="E61:O61" si="12">E62+E63</f>
        <v>0</v>
      </c>
      <c r="F61" s="91">
        <f t="shared" si="12"/>
        <v>0</v>
      </c>
      <c r="G61" s="91">
        <f t="shared" si="12"/>
        <v>1000</v>
      </c>
      <c r="H61" s="91">
        <f t="shared" si="12"/>
        <v>0</v>
      </c>
      <c r="I61" s="91">
        <f t="shared" si="12"/>
        <v>60000</v>
      </c>
      <c r="J61" s="91">
        <f t="shared" si="12"/>
        <v>0</v>
      </c>
      <c r="K61" s="91">
        <f t="shared" si="12"/>
        <v>0</v>
      </c>
      <c r="L61" s="91">
        <f t="shared" si="12"/>
        <v>5000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1688000</v>
      </c>
    </row>
    <row r="62" spans="1:16" ht="15.75">
      <c r="A62" s="14" t="s">
        <v>182</v>
      </c>
      <c r="B62" s="239" t="s">
        <v>145</v>
      </c>
      <c r="C62" s="241"/>
      <c r="D62" s="12">
        <v>677000</v>
      </c>
      <c r="E62" s="12"/>
      <c r="F62" s="12"/>
      <c r="G62" s="12">
        <v>1000</v>
      </c>
      <c r="H62" s="12"/>
      <c r="I62" s="12">
        <v>60000</v>
      </c>
      <c r="J62" s="12"/>
      <c r="K62" s="12"/>
      <c r="L62" s="12"/>
      <c r="M62" s="12"/>
      <c r="N62" s="12"/>
      <c r="O62" s="12"/>
      <c r="P62" s="56">
        <f t="shared" si="1"/>
        <v>738000</v>
      </c>
    </row>
    <row r="63" spans="1:16" ht="15.75">
      <c r="A63" s="14" t="s">
        <v>183</v>
      </c>
      <c r="B63" s="239" t="s">
        <v>147</v>
      </c>
      <c r="C63" s="241"/>
      <c r="D63" s="12">
        <v>945000</v>
      </c>
      <c r="E63" s="12"/>
      <c r="F63" s="12"/>
      <c r="G63" s="12"/>
      <c r="H63" s="12"/>
      <c r="I63" s="12"/>
      <c r="J63" s="12"/>
      <c r="K63" s="12"/>
      <c r="L63" s="12">
        <v>5000</v>
      </c>
      <c r="M63" s="12"/>
      <c r="N63" s="12"/>
      <c r="O63" s="12"/>
      <c r="P63" s="56">
        <f t="shared" si="1"/>
        <v>950000</v>
      </c>
    </row>
    <row r="64" spans="1:16" ht="101.25" customHeight="1">
      <c r="A64" s="14" t="s">
        <v>184</v>
      </c>
      <c r="B64" s="254" t="s">
        <v>185</v>
      </c>
      <c r="C64" s="271"/>
      <c r="D64" s="92">
        <v>32</v>
      </c>
      <c r="E64" s="92"/>
      <c r="F64" s="92">
        <v>169</v>
      </c>
      <c r="G64" s="92"/>
      <c r="H64" s="92"/>
      <c r="I64" s="92">
        <v>27</v>
      </c>
      <c r="J64" s="92"/>
      <c r="K64" s="92"/>
      <c r="L64" s="92">
        <v>112</v>
      </c>
      <c r="M64" s="92"/>
      <c r="N64" s="92"/>
      <c r="O64" s="92"/>
      <c r="P64" s="56">
        <f t="shared" si="1"/>
        <v>340</v>
      </c>
    </row>
    <row r="65" spans="1:16" ht="101.25" customHeight="1">
      <c r="A65" s="14" t="s">
        <v>187</v>
      </c>
      <c r="B65" s="256" t="s">
        <v>188</v>
      </c>
      <c r="C65" s="241"/>
      <c r="D65" s="12">
        <v>1522000</v>
      </c>
      <c r="E65" s="12"/>
      <c r="F65" s="12">
        <v>625900</v>
      </c>
      <c r="G65" s="12"/>
      <c r="H65" s="12"/>
      <c r="I65" s="12">
        <v>289000</v>
      </c>
      <c r="J65" s="12"/>
      <c r="K65" s="12"/>
      <c r="L65" s="12">
        <v>458000</v>
      </c>
      <c r="M65" s="12"/>
      <c r="N65" s="12"/>
      <c r="O65" s="12"/>
      <c r="P65" s="56">
        <f t="shared" si="1"/>
        <v>2894900</v>
      </c>
    </row>
    <row r="66" spans="1:16" ht="101.25" customHeight="1">
      <c r="A66" s="14" t="s">
        <v>189</v>
      </c>
      <c r="B66" s="256" t="s">
        <v>190</v>
      </c>
      <c r="C66" s="241"/>
      <c r="D66" s="12">
        <v>16</v>
      </c>
      <c r="E66" s="12"/>
      <c r="F66" s="12">
        <v>34</v>
      </c>
      <c r="G66" s="12"/>
      <c r="H66" s="12"/>
      <c r="I66" s="12">
        <v>6</v>
      </c>
      <c r="J66" s="12">
        <v>23</v>
      </c>
      <c r="K66" s="12"/>
      <c r="L66" s="12">
        <v>149</v>
      </c>
      <c r="M66" s="12"/>
      <c r="N66" s="12"/>
      <c r="O66" s="12"/>
      <c r="P66" s="56">
        <f t="shared" si="1"/>
        <v>228</v>
      </c>
    </row>
    <row r="67" spans="1:16" ht="101.25" customHeight="1">
      <c r="A67" s="14" t="s">
        <v>191</v>
      </c>
      <c r="B67" s="256" t="s">
        <v>192</v>
      </c>
      <c r="C67" s="241"/>
      <c r="D67" s="12">
        <v>161000</v>
      </c>
      <c r="E67" s="12"/>
      <c r="F67" s="12">
        <v>100800</v>
      </c>
      <c r="G67" s="12"/>
      <c r="H67" s="12"/>
      <c r="I67" s="12">
        <v>93500</v>
      </c>
      <c r="J67" s="12">
        <v>4482000</v>
      </c>
      <c r="K67" s="12"/>
      <c r="L67" s="12">
        <v>864000</v>
      </c>
      <c r="M67" s="12"/>
      <c r="N67" s="12"/>
      <c r="O67" s="12"/>
      <c r="P67" s="56">
        <f t="shared" si="1"/>
        <v>5701300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28</v>
      </c>
      <c r="E68" s="87">
        <f t="shared" ref="E68:O68" si="13">E69+E70+E71+E72</f>
        <v>0</v>
      </c>
      <c r="F68" s="87">
        <f t="shared" si="13"/>
        <v>164</v>
      </c>
      <c r="G68" s="87">
        <f t="shared" si="13"/>
        <v>0</v>
      </c>
      <c r="H68" s="87">
        <f t="shared" si="13"/>
        <v>0</v>
      </c>
      <c r="I68" s="87">
        <f t="shared" si="13"/>
        <v>21</v>
      </c>
      <c r="J68" s="87">
        <f t="shared" si="13"/>
        <v>0</v>
      </c>
      <c r="K68" s="87">
        <f t="shared" si="13"/>
        <v>0</v>
      </c>
      <c r="L68" s="87">
        <f t="shared" si="13"/>
        <v>74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287</v>
      </c>
    </row>
    <row r="69" spans="1:16" ht="15.75">
      <c r="A69" s="12" t="s">
        <v>196</v>
      </c>
      <c r="B69" s="239" t="s">
        <v>137</v>
      </c>
      <c r="C69" s="241"/>
      <c r="D69" s="12">
        <v>5</v>
      </c>
      <c r="E69" s="12"/>
      <c r="F69" s="12">
        <v>164</v>
      </c>
      <c r="G69" s="12"/>
      <c r="H69" s="12"/>
      <c r="I69" s="12">
        <v>4</v>
      </c>
      <c r="J69" s="12"/>
      <c r="K69" s="12"/>
      <c r="L69" s="12">
        <v>67</v>
      </c>
      <c r="M69" s="12"/>
      <c r="N69" s="12"/>
      <c r="O69" s="12"/>
      <c r="P69" s="56">
        <f t="shared" si="1"/>
        <v>240</v>
      </c>
    </row>
    <row r="70" spans="1:16" ht="15.75">
      <c r="A70" s="12" t="s">
        <v>197</v>
      </c>
      <c r="B70" s="239" t="s">
        <v>139</v>
      </c>
      <c r="C70" s="241"/>
      <c r="D70" s="12">
        <v>13</v>
      </c>
      <c r="E70" s="12"/>
      <c r="F70" s="12"/>
      <c r="G70" s="12"/>
      <c r="H70" s="12"/>
      <c r="I70" s="12">
        <v>16</v>
      </c>
      <c r="J70" s="12"/>
      <c r="K70" s="12"/>
      <c r="L70" s="12">
        <v>7</v>
      </c>
      <c r="M70" s="12"/>
      <c r="N70" s="12"/>
      <c r="O70" s="12"/>
      <c r="P70" s="56">
        <f t="shared" si="1"/>
        <v>36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>
        <v>1</v>
      </c>
      <c r="J71" s="12"/>
      <c r="K71" s="12"/>
      <c r="L71" s="12"/>
      <c r="M71" s="12"/>
      <c r="N71" s="12"/>
      <c r="O71" s="12"/>
      <c r="P71" s="56">
        <f t="shared" si="1"/>
        <v>1</v>
      </c>
    </row>
    <row r="72" spans="1:16" ht="15.75">
      <c r="A72" s="12" t="s">
        <v>199</v>
      </c>
      <c r="B72" s="245" t="s">
        <v>143</v>
      </c>
      <c r="C72" s="246"/>
      <c r="D72" s="89">
        <f>D73+D74</f>
        <v>10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10</v>
      </c>
    </row>
    <row r="73" spans="1:16" ht="15.75">
      <c r="A73" s="12" t="s">
        <v>200</v>
      </c>
      <c r="B73" s="239" t="s">
        <v>145</v>
      </c>
      <c r="C73" s="241"/>
      <c r="D73" s="12">
        <v>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1</v>
      </c>
    </row>
    <row r="74" spans="1:16" ht="15.75">
      <c r="A74" s="12" t="s">
        <v>201</v>
      </c>
      <c r="B74" s="239" t="s">
        <v>202</v>
      </c>
      <c r="C74" s="241"/>
      <c r="D74" s="12">
        <v>9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9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1307000</v>
      </c>
      <c r="E75" s="91">
        <f t="shared" ref="E75:O75" si="15">E76+E77+E78+E79</f>
        <v>0</v>
      </c>
      <c r="F75" s="91">
        <f t="shared" si="15"/>
        <v>608400</v>
      </c>
      <c r="G75" s="91">
        <f t="shared" si="15"/>
        <v>0</v>
      </c>
      <c r="H75" s="91">
        <f t="shared" si="15"/>
        <v>0</v>
      </c>
      <c r="I75" s="91">
        <f t="shared" si="15"/>
        <v>198000</v>
      </c>
      <c r="J75" s="91">
        <f t="shared" si="15"/>
        <v>0</v>
      </c>
      <c r="K75" s="91">
        <f t="shared" si="15"/>
        <v>0</v>
      </c>
      <c r="L75" s="91">
        <f t="shared" si="15"/>
        <v>359000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2472400</v>
      </c>
    </row>
    <row r="76" spans="1:16" ht="15.75">
      <c r="A76" s="12" t="s">
        <v>205</v>
      </c>
      <c r="B76" s="240" t="s">
        <v>137</v>
      </c>
      <c r="C76" s="241"/>
      <c r="D76" s="12">
        <v>2000</v>
      </c>
      <c r="E76" s="12"/>
      <c r="F76" s="12">
        <v>608400</v>
      </c>
      <c r="G76" s="12"/>
      <c r="H76" s="12"/>
      <c r="I76" s="12">
        <v>3000</v>
      </c>
      <c r="J76" s="12"/>
      <c r="K76" s="12"/>
      <c r="L76" s="12">
        <v>134000</v>
      </c>
      <c r="M76" s="12"/>
      <c r="N76" s="12"/>
      <c r="O76" s="12"/>
      <c r="P76" s="56">
        <f t="shared" si="1"/>
        <v>747400</v>
      </c>
    </row>
    <row r="77" spans="1:16" ht="15.75">
      <c r="A77" s="12" t="s">
        <v>206</v>
      </c>
      <c r="B77" s="240" t="s">
        <v>139</v>
      </c>
      <c r="C77" s="241"/>
      <c r="D77" s="12">
        <v>1200000</v>
      </c>
      <c r="E77" s="12"/>
      <c r="F77" s="12"/>
      <c r="G77" s="12"/>
      <c r="H77" s="12"/>
      <c r="I77" s="12">
        <v>195000</v>
      </c>
      <c r="J77" s="12"/>
      <c r="K77" s="12"/>
      <c r="L77" s="12">
        <v>225000</v>
      </c>
      <c r="M77" s="12"/>
      <c r="N77" s="12"/>
      <c r="O77" s="12"/>
      <c r="P77" s="56">
        <f t="shared" si="1"/>
        <v>1620000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105000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105000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>
        <v>105000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105000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6</v>
      </c>
      <c r="E82" s="87">
        <f t="shared" ref="E82:O82" si="17">E83+E84+E85+E86</f>
        <v>0</v>
      </c>
      <c r="F82" s="87">
        <f t="shared" si="17"/>
        <v>33</v>
      </c>
      <c r="G82" s="87">
        <f t="shared" si="17"/>
        <v>0</v>
      </c>
      <c r="H82" s="87">
        <f t="shared" si="17"/>
        <v>0</v>
      </c>
      <c r="I82" s="87">
        <f t="shared" si="17"/>
        <v>6</v>
      </c>
      <c r="J82" s="87">
        <f t="shared" si="17"/>
        <v>14</v>
      </c>
      <c r="K82" s="87">
        <f t="shared" si="17"/>
        <v>0</v>
      </c>
      <c r="L82" s="87">
        <f t="shared" si="17"/>
        <v>29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88</v>
      </c>
    </row>
    <row r="83" spans="1:16" ht="15.75">
      <c r="A83" s="68" t="s">
        <v>213</v>
      </c>
      <c r="B83" s="239" t="s">
        <v>137</v>
      </c>
      <c r="C83" s="241"/>
      <c r="D83" s="12">
        <v>2</v>
      </c>
      <c r="E83" s="12"/>
      <c r="F83" s="12">
        <v>33</v>
      </c>
      <c r="G83" s="12"/>
      <c r="H83" s="12"/>
      <c r="I83" s="12">
        <v>5</v>
      </c>
      <c r="J83" s="12">
        <v>1</v>
      </c>
      <c r="K83" s="12"/>
      <c r="L83" s="12">
        <v>20</v>
      </c>
      <c r="M83" s="12"/>
      <c r="N83" s="12"/>
      <c r="O83" s="12"/>
      <c r="P83" s="56">
        <f t="shared" si="1"/>
        <v>61</v>
      </c>
    </row>
    <row r="84" spans="1:16" ht="15.75">
      <c r="A84" s="68" t="s">
        <v>214</v>
      </c>
      <c r="B84" s="239" t="s">
        <v>139</v>
      </c>
      <c r="C84" s="241"/>
      <c r="D84" s="12">
        <v>1</v>
      </c>
      <c r="E84" s="12"/>
      <c r="F84" s="12"/>
      <c r="G84" s="12"/>
      <c r="H84" s="12"/>
      <c r="I84" s="12"/>
      <c r="J84" s="12">
        <v>12</v>
      </c>
      <c r="K84" s="12"/>
      <c r="L84" s="12">
        <v>9</v>
      </c>
      <c r="M84" s="12"/>
      <c r="N84" s="12"/>
      <c r="O84" s="12"/>
      <c r="P84" s="56">
        <f t="shared" ref="P84:P119" si="18">D84+E84+F84+G84+H84+I84+J84+K84+L84+M84+N84+O84</f>
        <v>22</v>
      </c>
    </row>
    <row r="85" spans="1:16" ht="15.75">
      <c r="A85" s="68" t="s">
        <v>215</v>
      </c>
      <c r="B85" s="239" t="s">
        <v>141</v>
      </c>
      <c r="C85" s="241"/>
      <c r="D85" s="12">
        <v>1</v>
      </c>
      <c r="E85" s="12"/>
      <c r="F85" s="12"/>
      <c r="G85" s="12"/>
      <c r="H85" s="12"/>
      <c r="I85" s="12">
        <v>1</v>
      </c>
      <c r="J85" s="12">
        <v>1</v>
      </c>
      <c r="K85" s="12"/>
      <c r="L85" s="12"/>
      <c r="M85" s="12"/>
      <c r="N85" s="12"/>
      <c r="O85" s="12"/>
      <c r="P85" s="56">
        <f t="shared" si="18"/>
        <v>3</v>
      </c>
    </row>
    <row r="86" spans="1:16" ht="15.75">
      <c r="A86" s="68" t="s">
        <v>216</v>
      </c>
      <c r="B86" s="245" t="s">
        <v>143</v>
      </c>
      <c r="C86" s="246"/>
      <c r="D86" s="89">
        <f>D87+D88</f>
        <v>2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2</v>
      </c>
    </row>
    <row r="87" spans="1:16" ht="15.75">
      <c r="A87" s="68" t="s">
        <v>217</v>
      </c>
      <c r="B87" s="239" t="s">
        <v>145</v>
      </c>
      <c r="C87" s="241"/>
      <c r="D87" s="12">
        <v>2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2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361000</v>
      </c>
      <c r="E89" s="91">
        <f t="shared" ref="E89:O89" si="20">E90+E91+E92+E93</f>
        <v>0</v>
      </c>
      <c r="F89" s="91">
        <f t="shared" si="20"/>
        <v>99500</v>
      </c>
      <c r="G89" s="91">
        <f t="shared" si="20"/>
        <v>0</v>
      </c>
      <c r="H89" s="91">
        <f t="shared" si="20"/>
        <v>0</v>
      </c>
      <c r="I89" s="91">
        <f t="shared" si="20"/>
        <v>93500</v>
      </c>
      <c r="J89" s="91">
        <f t="shared" si="20"/>
        <v>2117000</v>
      </c>
      <c r="K89" s="91">
        <f t="shared" si="20"/>
        <v>0</v>
      </c>
      <c r="L89" s="91">
        <f t="shared" si="20"/>
        <v>390000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3061000</v>
      </c>
    </row>
    <row r="90" spans="1:16" ht="15.75">
      <c r="A90" s="68" t="s">
        <v>221</v>
      </c>
      <c r="B90" s="240" t="s">
        <v>137</v>
      </c>
      <c r="C90" s="241"/>
      <c r="D90" s="12">
        <v>16000</v>
      </c>
      <c r="E90" s="12"/>
      <c r="F90" s="12">
        <v>99500</v>
      </c>
      <c r="G90" s="12"/>
      <c r="H90" s="12"/>
      <c r="I90" s="12">
        <v>63500</v>
      </c>
      <c r="J90" s="12">
        <v>2000</v>
      </c>
      <c r="K90" s="12"/>
      <c r="L90" s="12">
        <v>40000</v>
      </c>
      <c r="M90" s="12"/>
      <c r="N90" s="12"/>
      <c r="O90" s="12"/>
      <c r="P90" s="56">
        <f t="shared" si="18"/>
        <v>221000</v>
      </c>
    </row>
    <row r="91" spans="1:16" ht="15.75">
      <c r="A91" s="68" t="s">
        <v>222</v>
      </c>
      <c r="B91" s="240" t="s">
        <v>139</v>
      </c>
      <c r="C91" s="241"/>
      <c r="D91" s="12">
        <v>300000</v>
      </c>
      <c r="E91" s="12"/>
      <c r="F91" s="12"/>
      <c r="G91" s="12"/>
      <c r="H91" s="12"/>
      <c r="I91" s="12"/>
      <c r="J91" s="12">
        <v>2100000</v>
      </c>
      <c r="K91" s="12"/>
      <c r="L91" s="12">
        <v>350000</v>
      </c>
      <c r="M91" s="12"/>
      <c r="N91" s="12"/>
      <c r="O91" s="12"/>
      <c r="P91" s="56">
        <f t="shared" si="18"/>
        <v>2750000</v>
      </c>
    </row>
    <row r="92" spans="1:16" ht="15.75">
      <c r="A92" s="68" t="s">
        <v>223</v>
      </c>
      <c r="B92" s="240" t="s">
        <v>141</v>
      </c>
      <c r="C92" s="241"/>
      <c r="D92" s="12">
        <v>15000</v>
      </c>
      <c r="E92" s="12"/>
      <c r="F92" s="12"/>
      <c r="G92" s="12"/>
      <c r="H92" s="12"/>
      <c r="I92" s="12">
        <v>30000</v>
      </c>
      <c r="J92" s="12">
        <v>15000</v>
      </c>
      <c r="K92" s="12"/>
      <c r="L92" s="12"/>
      <c r="M92" s="12"/>
      <c r="N92" s="12"/>
      <c r="O92" s="12"/>
      <c r="P92" s="56">
        <f t="shared" si="18"/>
        <v>60000</v>
      </c>
    </row>
    <row r="93" spans="1:16" ht="15.75">
      <c r="A93" s="68" t="s">
        <v>224</v>
      </c>
      <c r="B93" s="259" t="s">
        <v>143</v>
      </c>
      <c r="C93" s="253"/>
      <c r="D93" s="91">
        <f>D94+D95</f>
        <v>30000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30000</v>
      </c>
    </row>
    <row r="94" spans="1:16" ht="15.75">
      <c r="A94" s="68" t="s">
        <v>225</v>
      </c>
      <c r="B94" s="240" t="s">
        <v>145</v>
      </c>
      <c r="C94" s="241"/>
      <c r="D94" s="12">
        <v>30000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30000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>
        <v>53</v>
      </c>
      <c r="E96" s="12">
        <v>0</v>
      </c>
      <c r="F96" s="12">
        <v>2474</v>
      </c>
      <c r="G96" s="12">
        <v>1</v>
      </c>
      <c r="H96" s="12">
        <v>0</v>
      </c>
      <c r="I96" s="12">
        <v>456</v>
      </c>
      <c r="J96" s="12">
        <v>2</v>
      </c>
      <c r="K96" s="12">
        <v>13</v>
      </c>
      <c r="L96" s="12">
        <v>526</v>
      </c>
      <c r="M96" s="12">
        <v>0</v>
      </c>
      <c r="N96" s="12">
        <v>0</v>
      </c>
      <c r="O96" s="12">
        <v>0</v>
      </c>
      <c r="P96" s="56">
        <f t="shared" si="18"/>
        <v>3525</v>
      </c>
    </row>
    <row r="97" spans="1:16" ht="38.25" customHeight="1">
      <c r="A97" s="70" t="s">
        <v>229</v>
      </c>
      <c r="B97" s="262" t="s">
        <v>230</v>
      </c>
      <c r="C97" s="269"/>
      <c r="D97" s="12">
        <v>8</v>
      </c>
      <c r="E97" s="12">
        <v>0</v>
      </c>
      <c r="F97" s="12">
        <v>283</v>
      </c>
      <c r="G97" s="12">
        <v>0</v>
      </c>
      <c r="H97" s="12">
        <v>0</v>
      </c>
      <c r="I97" s="12">
        <v>51</v>
      </c>
      <c r="J97" s="12">
        <v>0</v>
      </c>
      <c r="K97" s="12">
        <v>0</v>
      </c>
      <c r="L97" s="12">
        <v>47</v>
      </c>
      <c r="M97" s="12">
        <v>0</v>
      </c>
      <c r="N97" s="12">
        <v>0</v>
      </c>
      <c r="O97" s="12">
        <v>0</v>
      </c>
      <c r="P97" s="56">
        <f t="shared" si="18"/>
        <v>389</v>
      </c>
    </row>
    <row r="98" spans="1:16" ht="115.5" customHeight="1">
      <c r="A98" s="14" t="s">
        <v>231</v>
      </c>
      <c r="B98" s="260" t="s">
        <v>232</v>
      </c>
      <c r="C98" s="269"/>
      <c r="D98" s="12">
        <v>830000</v>
      </c>
      <c r="E98" s="12">
        <v>0</v>
      </c>
      <c r="F98" s="12">
        <v>7548200</v>
      </c>
      <c r="G98" s="12">
        <v>5000</v>
      </c>
      <c r="H98" s="12">
        <v>0</v>
      </c>
      <c r="I98" s="12">
        <v>550500</v>
      </c>
      <c r="J98" s="12">
        <v>17000</v>
      </c>
      <c r="K98" s="12">
        <v>32500</v>
      </c>
      <c r="L98" s="12">
        <v>1655000</v>
      </c>
      <c r="M98" s="12">
        <v>0</v>
      </c>
      <c r="N98" s="12">
        <v>0</v>
      </c>
      <c r="O98" s="12">
        <v>0</v>
      </c>
      <c r="P98" s="56">
        <f t="shared" si="18"/>
        <v>10638200</v>
      </c>
    </row>
    <row r="99" spans="1:16" ht="43.5" customHeight="1">
      <c r="A99" s="14" t="s">
        <v>233</v>
      </c>
      <c r="B99" s="262" t="s">
        <v>230</v>
      </c>
      <c r="C99" s="269"/>
      <c r="D99" s="12">
        <v>432000</v>
      </c>
      <c r="E99" s="12">
        <v>0</v>
      </c>
      <c r="F99" s="12">
        <v>621500</v>
      </c>
      <c r="G99" s="12">
        <v>0</v>
      </c>
      <c r="H99" s="12">
        <v>0</v>
      </c>
      <c r="I99" s="12">
        <v>51000</v>
      </c>
      <c r="J99" s="12"/>
      <c r="K99" s="12">
        <v>0</v>
      </c>
      <c r="L99" s="12">
        <v>140000</v>
      </c>
      <c r="M99" s="12">
        <v>0</v>
      </c>
      <c r="N99" s="12">
        <v>0</v>
      </c>
      <c r="O99" s="12">
        <v>0</v>
      </c>
      <c r="P99" s="56">
        <f t="shared" si="18"/>
        <v>1244500</v>
      </c>
    </row>
    <row r="100" spans="1:16" ht="121.5" customHeight="1">
      <c r="A100" s="14" t="s">
        <v>234</v>
      </c>
      <c r="B100" s="260" t="s">
        <v>235</v>
      </c>
      <c r="C100" s="269"/>
      <c r="D100" s="12">
        <v>35</v>
      </c>
      <c r="E100" s="12">
        <v>0</v>
      </c>
      <c r="F100" s="12">
        <v>612</v>
      </c>
      <c r="G100" s="12">
        <v>0</v>
      </c>
      <c r="H100" s="12">
        <v>0</v>
      </c>
      <c r="I100" s="12">
        <v>94</v>
      </c>
      <c r="J100" s="12">
        <v>22</v>
      </c>
      <c r="K100" s="12">
        <v>6</v>
      </c>
      <c r="L100" s="12">
        <v>334</v>
      </c>
      <c r="M100" s="12">
        <v>0</v>
      </c>
      <c r="N100" s="12">
        <v>0</v>
      </c>
      <c r="O100" s="12">
        <v>0</v>
      </c>
      <c r="P100" s="56">
        <f t="shared" si="18"/>
        <v>1103</v>
      </c>
    </row>
    <row r="101" spans="1:16" ht="39" customHeight="1">
      <c r="A101" s="14" t="s">
        <v>236</v>
      </c>
      <c r="B101" s="262" t="s">
        <v>230</v>
      </c>
      <c r="C101" s="269"/>
      <c r="D101" s="12">
        <v>3</v>
      </c>
      <c r="E101" s="12">
        <v>0</v>
      </c>
      <c r="F101" s="12">
        <v>44</v>
      </c>
      <c r="G101" s="12">
        <v>0</v>
      </c>
      <c r="H101" s="12">
        <v>0</v>
      </c>
      <c r="I101" s="12">
        <v>9</v>
      </c>
      <c r="J101" s="12">
        <v>2</v>
      </c>
      <c r="K101" s="12">
        <v>0</v>
      </c>
      <c r="L101" s="12">
        <v>37</v>
      </c>
      <c r="M101" s="12">
        <v>0</v>
      </c>
      <c r="N101" s="12">
        <v>0</v>
      </c>
      <c r="O101" s="12">
        <v>0</v>
      </c>
      <c r="P101" s="56">
        <f t="shared" si="18"/>
        <v>95</v>
      </c>
    </row>
    <row r="102" spans="1:16" ht="117.75" customHeight="1">
      <c r="A102" s="14" t="s">
        <v>237</v>
      </c>
      <c r="B102" s="260" t="s">
        <v>238</v>
      </c>
      <c r="C102" s="269"/>
      <c r="D102" s="12">
        <v>892900</v>
      </c>
      <c r="E102" s="12">
        <v>0</v>
      </c>
      <c r="F102" s="12">
        <v>16316900</v>
      </c>
      <c r="G102" s="12">
        <v>0</v>
      </c>
      <c r="H102" s="12">
        <v>0</v>
      </c>
      <c r="I102" s="12">
        <v>150500</v>
      </c>
      <c r="J102" s="12">
        <v>577200</v>
      </c>
      <c r="K102" s="12">
        <v>15000</v>
      </c>
      <c r="L102" s="12">
        <v>1309000</v>
      </c>
      <c r="M102" s="12">
        <v>0</v>
      </c>
      <c r="N102" s="12">
        <v>0</v>
      </c>
      <c r="O102" s="12">
        <v>0</v>
      </c>
      <c r="P102" s="56">
        <f t="shared" si="18"/>
        <v>19261500</v>
      </c>
    </row>
    <row r="103" spans="1:16" ht="36.75" customHeight="1">
      <c r="A103" s="14" t="s">
        <v>239</v>
      </c>
      <c r="B103" s="262" t="s">
        <v>230</v>
      </c>
      <c r="C103" s="269"/>
      <c r="D103" s="12">
        <v>102000</v>
      </c>
      <c r="E103" s="12">
        <v>0</v>
      </c>
      <c r="F103" s="12">
        <v>99100</v>
      </c>
      <c r="G103" s="12">
        <v>0</v>
      </c>
      <c r="H103" s="12">
        <v>0</v>
      </c>
      <c r="I103" s="12">
        <v>22000</v>
      </c>
      <c r="J103" s="12">
        <v>200000</v>
      </c>
      <c r="K103" s="12">
        <v>0</v>
      </c>
      <c r="L103" s="12">
        <v>289000</v>
      </c>
      <c r="M103" s="12">
        <v>0</v>
      </c>
      <c r="N103" s="12">
        <v>0</v>
      </c>
      <c r="O103" s="12">
        <v>0</v>
      </c>
      <c r="P103" s="56">
        <f t="shared" si="18"/>
        <v>712100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2447234</v>
      </c>
      <c r="E104" s="91">
        <f t="shared" ref="E104:O104" si="22">E105+E108</f>
        <v>0</v>
      </c>
      <c r="F104" s="91">
        <f t="shared" si="22"/>
        <v>3801674</v>
      </c>
      <c r="G104" s="91">
        <f t="shared" si="22"/>
        <v>11000</v>
      </c>
      <c r="H104" s="91">
        <f t="shared" si="22"/>
        <v>0</v>
      </c>
      <c r="I104" s="91">
        <f t="shared" si="22"/>
        <v>1273645</v>
      </c>
      <c r="J104" s="91">
        <f t="shared" si="22"/>
        <v>1367079</v>
      </c>
      <c r="K104" s="91">
        <f t="shared" si="22"/>
        <v>167500</v>
      </c>
      <c r="L104" s="91">
        <f t="shared" si="22"/>
        <v>5891029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14959161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1447500</v>
      </c>
      <c r="E105" s="91">
        <f t="shared" ref="E105:O108" si="23">E106+E107</f>
        <v>0</v>
      </c>
      <c r="F105" s="91">
        <f t="shared" si="23"/>
        <v>1938062</v>
      </c>
      <c r="G105" s="91">
        <f t="shared" si="23"/>
        <v>1000</v>
      </c>
      <c r="H105" s="91">
        <f t="shared" si="23"/>
        <v>0</v>
      </c>
      <c r="I105" s="91">
        <f t="shared" si="23"/>
        <v>886474</v>
      </c>
      <c r="J105" s="91">
        <f t="shared" si="23"/>
        <v>680208</v>
      </c>
      <c r="K105" s="91">
        <f t="shared" si="23"/>
        <v>132500</v>
      </c>
      <c r="L105" s="91">
        <f t="shared" si="23"/>
        <v>4118658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9204402</v>
      </c>
    </row>
    <row r="106" spans="1:16" ht="49.5" customHeight="1">
      <c r="A106" s="14" t="s">
        <v>246</v>
      </c>
      <c r="B106" s="262" t="s">
        <v>247</v>
      </c>
      <c r="C106" s="269"/>
      <c r="D106" s="12">
        <v>1447500</v>
      </c>
      <c r="E106" s="12"/>
      <c r="F106" s="12">
        <v>1752600</v>
      </c>
      <c r="G106" s="12">
        <v>1000</v>
      </c>
      <c r="H106" s="12"/>
      <c r="I106" s="12">
        <v>802000</v>
      </c>
      <c r="J106" s="12">
        <v>2000</v>
      </c>
      <c r="K106" s="12">
        <v>125000</v>
      </c>
      <c r="L106" s="12">
        <v>3461300</v>
      </c>
      <c r="M106" s="12"/>
      <c r="N106" s="12"/>
      <c r="O106" s="12"/>
      <c r="P106" s="56">
        <f t="shared" si="18"/>
        <v>7591400</v>
      </c>
    </row>
    <row r="107" spans="1:16" ht="49.5" customHeight="1">
      <c r="A107" s="14" t="s">
        <v>249</v>
      </c>
      <c r="B107" s="262" t="s">
        <v>250</v>
      </c>
      <c r="C107" s="269"/>
      <c r="D107" s="12">
        <v>0</v>
      </c>
      <c r="E107" s="12"/>
      <c r="F107" s="12">
        <v>185462</v>
      </c>
      <c r="G107" s="12"/>
      <c r="H107" s="12"/>
      <c r="I107" s="12">
        <v>84474</v>
      </c>
      <c r="J107" s="12">
        <v>678208</v>
      </c>
      <c r="K107" s="12">
        <v>7500</v>
      </c>
      <c r="L107" s="12">
        <v>657358</v>
      </c>
      <c r="M107" s="12"/>
      <c r="N107" s="12"/>
      <c r="O107" s="12"/>
      <c r="P107" s="56">
        <f t="shared" si="18"/>
        <v>1613002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999734</v>
      </c>
      <c r="E108" s="91">
        <f t="shared" si="23"/>
        <v>0</v>
      </c>
      <c r="F108" s="91">
        <f t="shared" si="23"/>
        <v>1863612</v>
      </c>
      <c r="G108" s="91">
        <f t="shared" si="23"/>
        <v>10000</v>
      </c>
      <c r="H108" s="91">
        <f t="shared" si="23"/>
        <v>0</v>
      </c>
      <c r="I108" s="91">
        <f t="shared" si="23"/>
        <v>387171</v>
      </c>
      <c r="J108" s="91">
        <f t="shared" si="23"/>
        <v>686871</v>
      </c>
      <c r="K108" s="91">
        <f t="shared" si="23"/>
        <v>35000</v>
      </c>
      <c r="L108" s="91">
        <f t="shared" si="23"/>
        <v>1772371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5754759</v>
      </c>
    </row>
    <row r="109" spans="1:16" ht="45" customHeight="1">
      <c r="A109" s="74" t="s">
        <v>254</v>
      </c>
      <c r="B109" s="262" t="s">
        <v>247</v>
      </c>
      <c r="C109" s="269"/>
      <c r="D109" s="12">
        <v>236001</v>
      </c>
      <c r="E109" s="12"/>
      <c r="F109" s="12">
        <v>929346</v>
      </c>
      <c r="G109" s="12">
        <v>5000</v>
      </c>
      <c r="H109" s="12"/>
      <c r="I109" s="12">
        <v>195309</v>
      </c>
      <c r="J109" s="12">
        <v>17000</v>
      </c>
      <c r="K109" s="12">
        <v>15000</v>
      </c>
      <c r="L109" s="12">
        <v>608418</v>
      </c>
      <c r="M109" s="12"/>
      <c r="N109" s="12"/>
      <c r="O109" s="12"/>
      <c r="P109" s="56">
        <f t="shared" si="18"/>
        <v>2006074</v>
      </c>
    </row>
    <row r="110" spans="1:16" ht="47.25" customHeight="1">
      <c r="A110" s="14" t="s">
        <v>256</v>
      </c>
      <c r="B110" s="262" t="s">
        <v>257</v>
      </c>
      <c r="C110" s="269"/>
      <c r="D110" s="12">
        <v>763733</v>
      </c>
      <c r="E110" s="12"/>
      <c r="F110" s="12">
        <v>934266</v>
      </c>
      <c r="G110" s="12">
        <v>5000</v>
      </c>
      <c r="H110" s="12"/>
      <c r="I110" s="12">
        <v>191862</v>
      </c>
      <c r="J110" s="12">
        <v>669871</v>
      </c>
      <c r="K110" s="12">
        <v>20000</v>
      </c>
      <c r="L110" s="12">
        <v>1163953</v>
      </c>
      <c r="M110" s="12"/>
      <c r="N110" s="12"/>
      <c r="O110" s="12"/>
      <c r="P110" s="56">
        <f t="shared" si="18"/>
        <v>3748685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2052399</v>
      </c>
      <c r="E111" s="28">
        <f t="shared" ref="E111:O111" si="24">E57-E75-E106-E109</f>
        <v>0</v>
      </c>
      <c r="F111" s="28">
        <f t="shared" si="24"/>
        <v>7999354</v>
      </c>
      <c r="G111" s="28">
        <f t="shared" si="24"/>
        <v>5000</v>
      </c>
      <c r="H111" s="28">
        <f t="shared" si="24"/>
        <v>5000</v>
      </c>
      <c r="I111" s="28">
        <f t="shared" si="24"/>
        <v>661191</v>
      </c>
      <c r="J111" s="28">
        <f t="shared" si="24"/>
        <v>0</v>
      </c>
      <c r="K111" s="28">
        <f t="shared" si="24"/>
        <v>25000</v>
      </c>
      <c r="L111" s="28">
        <f>L57-L75-L106-L109</f>
        <v>3145282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13893226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1156001</v>
      </c>
      <c r="E112" s="91">
        <f t="shared" ref="E112:O112" si="25">E113+E114</f>
        <v>0</v>
      </c>
      <c r="F112" s="91">
        <f t="shared" si="25"/>
        <v>9625255</v>
      </c>
      <c r="G112" s="91">
        <f t="shared" si="25"/>
        <v>0</v>
      </c>
      <c r="H112" s="91">
        <f t="shared" si="25"/>
        <v>0</v>
      </c>
      <c r="I112" s="91">
        <f t="shared" si="25"/>
        <v>477582</v>
      </c>
      <c r="J112" s="91">
        <f t="shared" si="25"/>
        <v>7791673</v>
      </c>
      <c r="K112" s="91">
        <f t="shared" si="25"/>
        <v>22500</v>
      </c>
      <c r="L112" s="91">
        <f t="shared" si="25"/>
        <v>1484626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20557637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593999</v>
      </c>
      <c r="E113" s="91">
        <f t="shared" si="26"/>
        <v>0</v>
      </c>
      <c r="F113" s="91">
        <f t="shared" si="26"/>
        <v>6618854</v>
      </c>
      <c r="G113" s="91">
        <f t="shared" si="26"/>
        <v>0</v>
      </c>
      <c r="H113" s="91">
        <f t="shared" si="26"/>
        <v>0</v>
      </c>
      <c r="I113" s="91">
        <f t="shared" si="26"/>
        <v>355191</v>
      </c>
      <c r="J113" s="91">
        <f t="shared" si="26"/>
        <v>0</v>
      </c>
      <c r="K113" s="91">
        <f t="shared" si="26"/>
        <v>17500</v>
      </c>
      <c r="L113" s="91">
        <f t="shared" si="26"/>
        <v>1046582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8632126</v>
      </c>
    </row>
    <row r="114" spans="1:16" ht="47.25" customHeight="1">
      <c r="A114" s="14" t="s">
        <v>265</v>
      </c>
      <c r="B114" s="267" t="s">
        <v>266</v>
      </c>
      <c r="C114" s="272"/>
      <c r="D114" s="93">
        <v>562002</v>
      </c>
      <c r="E114" s="93">
        <v>0</v>
      </c>
      <c r="F114" s="93">
        <v>3006401</v>
      </c>
      <c r="G114" s="93">
        <v>0</v>
      </c>
      <c r="H114" s="93">
        <v>0</v>
      </c>
      <c r="I114" s="93">
        <v>122391</v>
      </c>
      <c r="J114" s="93">
        <v>7791673</v>
      </c>
      <c r="K114" s="93">
        <v>5000</v>
      </c>
      <c r="L114" s="93">
        <v>438044</v>
      </c>
      <c r="M114" s="93">
        <v>0</v>
      </c>
      <c r="N114" s="93">
        <v>0</v>
      </c>
      <c r="O114" s="93">
        <v>0</v>
      </c>
      <c r="P114" s="56">
        <f t="shared" si="18"/>
        <v>11925511</v>
      </c>
    </row>
    <row r="115" spans="1:16" ht="103.5" customHeight="1">
      <c r="A115" s="14" t="s">
        <v>267</v>
      </c>
      <c r="B115" s="262" t="s">
        <v>268</v>
      </c>
      <c r="C115" s="269"/>
      <c r="D115" s="12">
        <v>81</v>
      </c>
      <c r="E115" s="12">
        <v>0</v>
      </c>
      <c r="F115" s="12">
        <v>938</v>
      </c>
      <c r="G115" s="12">
        <v>2</v>
      </c>
      <c r="H115" s="12">
        <v>0</v>
      </c>
      <c r="I115" s="12">
        <v>275</v>
      </c>
      <c r="J115" s="12">
        <v>141</v>
      </c>
      <c r="K115" s="12">
        <v>14</v>
      </c>
      <c r="L115" s="12">
        <v>615</v>
      </c>
      <c r="M115" s="12">
        <v>0</v>
      </c>
      <c r="N115" s="12">
        <v>0</v>
      </c>
      <c r="O115" s="12">
        <v>0</v>
      </c>
      <c r="P115" s="56">
        <f t="shared" si="18"/>
        <v>2066</v>
      </c>
    </row>
    <row r="116" spans="1:16" ht="135.75" customHeight="1">
      <c r="A116" s="14" t="s">
        <v>269</v>
      </c>
      <c r="B116" s="262" t="s">
        <v>270</v>
      </c>
      <c r="C116" s="269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1</v>
      </c>
      <c r="M116" s="12">
        <v>0</v>
      </c>
      <c r="N116" s="12">
        <v>0</v>
      </c>
      <c r="O116" s="12">
        <v>0</v>
      </c>
      <c r="P116" s="56">
        <f t="shared" si="18"/>
        <v>1</v>
      </c>
    </row>
    <row r="117" spans="1:16" ht="105.75" customHeight="1">
      <c r="A117" s="14" t="s">
        <v>271</v>
      </c>
      <c r="B117" s="239" t="s">
        <v>272</v>
      </c>
      <c r="C117" s="241"/>
      <c r="D117" s="12">
        <v>17</v>
      </c>
      <c r="E117" s="12"/>
      <c r="F117" s="12">
        <v>201</v>
      </c>
      <c r="G117" s="12"/>
      <c r="H117" s="12"/>
      <c r="I117" s="12">
        <v>31</v>
      </c>
      <c r="J117" s="12">
        <v>2</v>
      </c>
      <c r="K117" s="12">
        <v>1</v>
      </c>
      <c r="L117" s="12">
        <v>72</v>
      </c>
      <c r="M117" s="12"/>
      <c r="N117" s="17"/>
      <c r="O117" s="88"/>
      <c r="P117" s="56">
        <f t="shared" si="18"/>
        <v>324</v>
      </c>
    </row>
    <row r="118" spans="1:16" ht="70.5" customHeight="1">
      <c r="A118" s="14" t="s">
        <v>273</v>
      </c>
      <c r="B118" s="197" t="s">
        <v>274</v>
      </c>
      <c r="C118" s="197"/>
      <c r="D118" s="12">
        <v>144</v>
      </c>
      <c r="E118" s="12"/>
      <c r="F118" s="12">
        <v>3250</v>
      </c>
      <c r="G118" s="12">
        <v>2</v>
      </c>
      <c r="H118" s="12">
        <v>1</v>
      </c>
      <c r="I118" s="12">
        <v>219</v>
      </c>
      <c r="J118" s="12">
        <v>910</v>
      </c>
      <c r="K118" s="12"/>
      <c r="L118" s="12">
        <v>139</v>
      </c>
      <c r="M118" s="12"/>
      <c r="N118" s="17"/>
      <c r="O118" s="88"/>
      <c r="P118" s="56">
        <f t="shared" si="18"/>
        <v>4665</v>
      </c>
    </row>
    <row r="119" spans="1:16" ht="71.25" customHeight="1">
      <c r="A119" s="14" t="s">
        <v>275</v>
      </c>
      <c r="B119" s="197" t="s">
        <v>276</v>
      </c>
      <c r="C119" s="197"/>
      <c r="D119" s="12">
        <v>57744570</v>
      </c>
      <c r="E119" s="12"/>
      <c r="F119" s="12">
        <v>10118297</v>
      </c>
      <c r="G119" s="12">
        <v>2000</v>
      </c>
      <c r="H119" s="12">
        <v>5000</v>
      </c>
      <c r="I119" s="12">
        <v>2712310</v>
      </c>
      <c r="J119" s="12">
        <v>38931538</v>
      </c>
      <c r="K119" s="12"/>
      <c r="L119" s="12">
        <v>1138239</v>
      </c>
      <c r="M119" s="12"/>
      <c r="N119" s="17"/>
      <c r="O119" s="88"/>
      <c r="P119" s="56">
        <f t="shared" si="18"/>
        <v>110651954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320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163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157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>
        <v>38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>
        <v>3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304</v>
      </c>
      <c r="C133" s="47" t="s">
        <v>305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306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CGS9Ccj56XOiqWHxZ2ImTlIWK/H9DxfcMq/g77zvKwY89vvKaUKExBo4swyWJsvK7wnmzF7BKRRB1XIn949I8w==" saltValue="7d7pfcoTrN+mamnG8Y78e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K110" sqref="K110"/>
    </sheetView>
  </sheetViews>
  <sheetFormatPr defaultRowHeight="15"/>
  <cols>
    <col min="2" max="2" width="18.5703125" customWidth="1"/>
    <col min="3" max="3" width="18.28515625" customWidth="1"/>
    <col min="10" max="10" width="13.140625" customWidth="1"/>
    <col min="11" max="11" width="16.85546875" customWidth="1"/>
    <col min="12" max="12" width="14.28515625" customWidth="1"/>
    <col min="16" max="16" width="18.855468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307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 t="s">
        <v>308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302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303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5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251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15.7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0</v>
      </c>
      <c r="K20" s="86">
        <f t="shared" si="0"/>
        <v>121291</v>
      </c>
      <c r="L20" s="86">
        <f t="shared" si="0"/>
        <v>14192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135483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/>
      <c r="K21" s="95">
        <v>121291</v>
      </c>
      <c r="L21" s="96">
        <v>14192</v>
      </c>
      <c r="M21" s="12"/>
      <c r="N21" s="12"/>
      <c r="O21" s="12"/>
      <c r="P21" s="56">
        <f t="shared" si="1"/>
        <v>135483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1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0</v>
      </c>
      <c r="K27" s="87">
        <f t="shared" si="2"/>
        <v>121291</v>
      </c>
      <c r="L27" s="87">
        <f t="shared" si="2"/>
        <v>14192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135483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/>
      <c r="K28" s="95">
        <v>108132</v>
      </c>
      <c r="L28" s="96">
        <v>13801</v>
      </c>
      <c r="M28" s="12"/>
      <c r="N28" s="17"/>
      <c r="O28" s="88"/>
      <c r="P28" s="56">
        <f t="shared" si="1"/>
        <v>121933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97">
        <v>13159</v>
      </c>
      <c r="L29" s="98">
        <v>391</v>
      </c>
      <c r="M29" s="12"/>
      <c r="N29" s="17"/>
      <c r="O29" s="88"/>
      <c r="P29" s="56">
        <f t="shared" si="1"/>
        <v>13550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0</v>
      </c>
      <c r="K34" s="87">
        <f t="shared" si="4"/>
        <v>119657</v>
      </c>
      <c r="L34" s="87">
        <f t="shared" si="4"/>
        <v>14192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133849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/>
      <c r="K36" s="12">
        <v>0</v>
      </c>
      <c r="L36" s="12">
        <v>0</v>
      </c>
      <c r="M36" s="12"/>
      <c r="N36" s="17"/>
      <c r="O36" s="88"/>
      <c r="P36" s="56">
        <f t="shared" si="1"/>
        <v>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>
        <v>0</v>
      </c>
      <c r="L37" s="12">
        <v>0</v>
      </c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119657</v>
      </c>
      <c r="L42" s="89">
        <f t="shared" si="7"/>
        <v>14192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133849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/>
      <c r="K43" s="95">
        <v>106559</v>
      </c>
      <c r="L43" s="96">
        <v>13801</v>
      </c>
      <c r="M43" s="12"/>
      <c r="N43" s="17"/>
      <c r="O43" s="88"/>
      <c r="P43" s="56">
        <f t="shared" si="1"/>
        <v>120360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97">
        <v>13098</v>
      </c>
      <c r="L44" s="98">
        <v>391</v>
      </c>
      <c r="M44" s="12"/>
      <c r="N44" s="17"/>
      <c r="O44" s="88"/>
      <c r="P44" s="56">
        <f t="shared" si="1"/>
        <v>13489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1634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1634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95">
        <v>1573</v>
      </c>
      <c r="L50" s="12">
        <v>0</v>
      </c>
      <c r="M50" s="12"/>
      <c r="N50" s="17"/>
      <c r="O50" s="88"/>
      <c r="P50" s="56">
        <f t="shared" si="1"/>
        <v>1573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97">
        <v>61</v>
      </c>
      <c r="L51" s="12">
        <v>0</v>
      </c>
      <c r="M51" s="12"/>
      <c r="N51" s="17"/>
      <c r="O51" s="88"/>
      <c r="P51" s="56">
        <f t="shared" si="1"/>
        <v>61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286332500</v>
      </c>
      <c r="L57" s="91">
        <f t="shared" si="11"/>
        <v>40427000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326759500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/>
      <c r="K58" s="95">
        <v>266390000</v>
      </c>
      <c r="L58" s="96">
        <v>27602000</v>
      </c>
      <c r="M58" s="12"/>
      <c r="N58" s="12"/>
      <c r="O58" s="12"/>
      <c r="P58" s="56">
        <f t="shared" si="1"/>
        <v>293992000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97">
        <v>19942500</v>
      </c>
      <c r="L59" s="98">
        <v>12825000</v>
      </c>
      <c r="M59" s="12"/>
      <c r="N59" s="12"/>
      <c r="O59" s="12"/>
      <c r="P59" s="56">
        <f t="shared" si="1"/>
        <v>32767500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9">
        <v>3828</v>
      </c>
      <c r="L64" s="100">
        <v>2003</v>
      </c>
      <c r="M64" s="92"/>
      <c r="N64" s="92"/>
      <c r="O64" s="92"/>
      <c r="P64" s="56">
        <f t="shared" si="1"/>
        <v>5831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97">
        <v>9416250</v>
      </c>
      <c r="L65" s="98">
        <v>10166000</v>
      </c>
      <c r="M65" s="12"/>
      <c r="N65" s="12"/>
      <c r="O65" s="12"/>
      <c r="P65" s="56">
        <f t="shared" si="1"/>
        <v>19582250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97">
        <v>677</v>
      </c>
      <c r="L66" s="98">
        <v>1046</v>
      </c>
      <c r="M66" s="12"/>
      <c r="N66" s="12"/>
      <c r="O66" s="12"/>
      <c r="P66" s="56">
        <f t="shared" si="1"/>
        <v>1723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97">
        <v>1663750</v>
      </c>
      <c r="L67" s="98">
        <v>4636000</v>
      </c>
      <c r="M67" s="12"/>
      <c r="N67" s="12"/>
      <c r="O67" s="12"/>
      <c r="P67" s="56">
        <f t="shared" si="1"/>
        <v>6299750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2137</v>
      </c>
      <c r="L68" s="87">
        <f t="shared" si="13"/>
        <v>1857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3994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95">
        <v>2015</v>
      </c>
      <c r="L69" s="96">
        <v>1694</v>
      </c>
      <c r="M69" s="12"/>
      <c r="N69" s="12"/>
      <c r="O69" s="12"/>
      <c r="P69" s="56">
        <f t="shared" si="1"/>
        <v>3709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97">
        <v>122</v>
      </c>
      <c r="L70" s="98">
        <v>163</v>
      </c>
      <c r="M70" s="12"/>
      <c r="N70" s="12"/>
      <c r="O70" s="12"/>
      <c r="P70" s="56">
        <f t="shared" si="1"/>
        <v>285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7556250</v>
      </c>
      <c r="L75" s="91">
        <f t="shared" si="15"/>
        <v>9615000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17171250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95">
        <v>7335000</v>
      </c>
      <c r="L76" s="96">
        <v>3390000</v>
      </c>
      <c r="M76" s="12"/>
      <c r="N76" s="12"/>
      <c r="O76" s="12"/>
      <c r="P76" s="56">
        <f t="shared" si="1"/>
        <v>10725000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97">
        <v>221250</v>
      </c>
      <c r="L77" s="98">
        <v>6225000</v>
      </c>
      <c r="M77" s="12"/>
      <c r="N77" s="12"/>
      <c r="O77" s="12"/>
      <c r="P77" s="56">
        <f t="shared" si="1"/>
        <v>6446250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314</v>
      </c>
      <c r="L82" s="87">
        <f t="shared" si="17"/>
        <v>955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1269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95">
        <v>290</v>
      </c>
      <c r="L83" s="96">
        <v>886</v>
      </c>
      <c r="M83" s="12"/>
      <c r="N83" s="12"/>
      <c r="O83" s="12"/>
      <c r="P83" s="56">
        <f t="shared" si="1"/>
        <v>1176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97">
        <v>24</v>
      </c>
      <c r="L84" s="98">
        <v>69</v>
      </c>
      <c r="M84" s="12"/>
      <c r="N84" s="12"/>
      <c r="O84" s="12"/>
      <c r="P84" s="56">
        <f t="shared" ref="P84:P119" si="18">D84+E84+F84+G84+H84+I84+J84+K84+L84+M84+N84+O84</f>
        <v>93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1012500</v>
      </c>
      <c r="L89" s="91">
        <f t="shared" si="20"/>
        <v>4132000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5144500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95">
        <v>965000</v>
      </c>
      <c r="L90" s="96">
        <v>1732000</v>
      </c>
      <c r="M90" s="12"/>
      <c r="N90" s="12"/>
      <c r="O90" s="12"/>
      <c r="P90" s="56">
        <f t="shared" si="18"/>
        <v>2697000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97">
        <v>47500</v>
      </c>
      <c r="L91" s="98">
        <v>2400000</v>
      </c>
      <c r="M91" s="12"/>
      <c r="N91" s="12"/>
      <c r="O91" s="12"/>
      <c r="P91" s="56">
        <f t="shared" si="18"/>
        <v>2447500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95">
        <v>10676</v>
      </c>
      <c r="L96" s="96">
        <v>1366</v>
      </c>
      <c r="M96" s="12"/>
      <c r="N96" s="12"/>
      <c r="O96" s="12"/>
      <c r="P96" s="56">
        <f t="shared" si="18"/>
        <v>12042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97">
        <v>1369</v>
      </c>
      <c r="L97" s="98">
        <v>145</v>
      </c>
      <c r="M97" s="12"/>
      <c r="N97" s="12"/>
      <c r="O97" s="12"/>
      <c r="P97" s="56">
        <f t="shared" si="18"/>
        <v>1514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97">
        <v>23916250</v>
      </c>
      <c r="L98" s="98">
        <v>3451000</v>
      </c>
      <c r="M98" s="12"/>
      <c r="N98" s="12"/>
      <c r="O98" s="12"/>
      <c r="P98" s="56">
        <f t="shared" si="18"/>
        <v>27367250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97">
        <v>3037500</v>
      </c>
      <c r="L99" s="98">
        <v>407000</v>
      </c>
      <c r="M99" s="12"/>
      <c r="N99" s="12"/>
      <c r="O99" s="12"/>
      <c r="P99" s="56">
        <f t="shared" si="18"/>
        <v>3444500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97">
        <v>2963</v>
      </c>
      <c r="L100" s="98">
        <v>1194</v>
      </c>
      <c r="M100" s="12"/>
      <c r="N100" s="12"/>
      <c r="O100" s="12"/>
      <c r="P100" s="56">
        <f t="shared" si="18"/>
        <v>4157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97">
        <v>468</v>
      </c>
      <c r="L101" s="98">
        <v>113</v>
      </c>
      <c r="M101" s="12"/>
      <c r="N101" s="12"/>
      <c r="O101" s="12"/>
      <c r="P101" s="56">
        <f t="shared" si="18"/>
        <v>581</v>
      </c>
    </row>
    <row r="102" spans="1:16" ht="121.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95">
        <v>6082500</v>
      </c>
      <c r="L102" s="96">
        <v>4541000</v>
      </c>
      <c r="M102" s="12"/>
      <c r="N102" s="12"/>
      <c r="O102" s="12"/>
      <c r="P102" s="56">
        <f t="shared" si="18"/>
        <v>10623500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97">
        <v>992500</v>
      </c>
      <c r="L103" s="98">
        <v>1016000</v>
      </c>
      <c r="M103" s="12"/>
      <c r="N103" s="12"/>
      <c r="O103" s="12"/>
      <c r="P103" s="56">
        <f t="shared" si="18"/>
        <v>2008500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246249843</v>
      </c>
      <c r="L104" s="91">
        <f t="shared" si="22"/>
        <v>34763360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281013203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228663344</v>
      </c>
      <c r="L105" s="91">
        <f t="shared" si="23"/>
        <v>26790829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255454173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95">
        <v>200317850</v>
      </c>
      <c r="L106" s="96">
        <v>19675403</v>
      </c>
      <c r="M106" s="12"/>
      <c r="N106" s="12"/>
      <c r="O106" s="12"/>
      <c r="P106" s="56">
        <f t="shared" si="18"/>
        <v>219993253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97">
        <v>28345494</v>
      </c>
      <c r="L107" s="98">
        <v>7115426</v>
      </c>
      <c r="M107" s="12"/>
      <c r="N107" s="12"/>
      <c r="O107" s="12"/>
      <c r="P107" s="56">
        <f t="shared" si="18"/>
        <v>35460920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>J109+J110</f>
        <v>0</v>
      </c>
      <c r="K108" s="91">
        <f>K109+K110</f>
        <v>17586499</v>
      </c>
      <c r="L108" s="91">
        <f t="shared" si="23"/>
        <v>7972531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25559030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95">
        <v>9282286</v>
      </c>
      <c r="L109" s="96">
        <v>1308197</v>
      </c>
      <c r="M109" s="12"/>
      <c r="N109" s="12"/>
      <c r="O109" s="12"/>
      <c r="P109" s="56">
        <f t="shared" si="18"/>
        <v>10590483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97">
        <v>8304213</v>
      </c>
      <c r="L110" s="98">
        <v>6664334</v>
      </c>
      <c r="M110" s="12"/>
      <c r="N110" s="12"/>
      <c r="O110" s="12"/>
      <c r="P110" s="56">
        <f>D110+E110+F110+G110+H110+I110+J110+K110+L110+M110+N110+O110</f>
        <v>14968547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>K57-K75-K106-K109</f>
        <v>69176114</v>
      </c>
      <c r="L111" s="28">
        <f t="shared" si="24"/>
        <v>9828400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79004514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28346683</v>
      </c>
      <c r="L112" s="91">
        <f t="shared" si="25"/>
        <v>8879311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37225994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14633964</v>
      </c>
      <c r="L113" s="91">
        <f t="shared" si="26"/>
        <v>2142803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16776767</v>
      </c>
    </row>
    <row r="114" spans="1:16" ht="47.25" customHeight="1">
      <c r="A114" s="14" t="s">
        <v>265</v>
      </c>
      <c r="B114" s="267" t="s">
        <v>266</v>
      </c>
      <c r="C114" s="272"/>
      <c r="D114" s="93"/>
      <c r="E114" s="93"/>
      <c r="F114" s="93"/>
      <c r="G114" s="93"/>
      <c r="H114" s="93"/>
      <c r="I114" s="93"/>
      <c r="J114" s="93"/>
      <c r="K114" s="101">
        <v>13712719</v>
      </c>
      <c r="L114" s="102">
        <v>6736508</v>
      </c>
      <c r="M114" s="93"/>
      <c r="N114" s="93"/>
      <c r="O114" s="93"/>
      <c r="P114" s="56">
        <f t="shared" si="18"/>
        <v>20449227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95">
        <v>7892</v>
      </c>
      <c r="L115" s="96">
        <v>2365</v>
      </c>
      <c r="M115" s="12"/>
      <c r="N115" s="12"/>
      <c r="O115" s="12"/>
      <c r="P115" s="56">
        <f t="shared" si="18"/>
        <v>10257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97">
        <v>11</v>
      </c>
      <c r="L116" s="98">
        <v>19</v>
      </c>
      <c r="M116" s="12"/>
      <c r="N116" s="12"/>
      <c r="O116" s="12"/>
      <c r="P116" s="56">
        <f t="shared" si="18"/>
        <v>30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>
        <v>0</v>
      </c>
      <c r="L117" s="12">
        <v>0</v>
      </c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95">
        <v>1</v>
      </c>
      <c r="K118" s="95">
        <v>10512</v>
      </c>
      <c r="L118" s="96">
        <v>5256</v>
      </c>
      <c r="M118" s="12"/>
      <c r="N118" s="17"/>
      <c r="O118" s="88"/>
      <c r="P118" s="56">
        <f t="shared" si="18"/>
        <v>15769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97">
        <v>2500</v>
      </c>
      <c r="K119" s="97">
        <v>25980506</v>
      </c>
      <c r="L119" s="98">
        <v>26037117</v>
      </c>
      <c r="M119" s="12"/>
      <c r="N119" s="17"/>
      <c r="O119" s="88"/>
      <c r="P119" s="56">
        <f t="shared" si="18"/>
        <v>52020123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1523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125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1398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38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3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309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310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SCVlUBS0g028stQuc2zQb+vGUvD2tjbzQtqpFqg9IHXNY2+h7hwD8cVU2rH8e1guxxAnvCKrfDUC1W2XhxcrZA==" saltValue="p2n3L6NyZzQ4aYbZThe03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B114" workbookViewId="0">
      <selection activeCell="B113" sqref="B113:C113"/>
    </sheetView>
  </sheetViews>
  <sheetFormatPr defaultRowHeight="15"/>
  <cols>
    <col min="2" max="2" width="18.5703125" customWidth="1"/>
    <col min="3" max="3" width="18.28515625" customWidth="1"/>
    <col min="4" max="4" width="12" customWidth="1"/>
    <col min="6" max="6" width="12.140625" customWidth="1"/>
    <col min="9" max="9" width="11.140625" customWidth="1"/>
    <col min="10" max="10" width="11.85546875" customWidth="1"/>
    <col min="12" max="12" width="12" customWidth="1"/>
    <col min="15" max="15" width="6.5703125" customWidth="1"/>
    <col min="16" max="16" width="15.855468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311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04" t="s">
        <v>312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05"/>
    </row>
    <row r="12" spans="1:16" ht="92.25" customHeight="1">
      <c r="A12" s="12" t="s">
        <v>95</v>
      </c>
      <c r="B12" s="197" t="s">
        <v>96</v>
      </c>
      <c r="C12" s="197"/>
      <c r="D12" s="204" t="s">
        <v>312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05"/>
    </row>
    <row r="13" spans="1:16" ht="42" customHeight="1">
      <c r="A13" s="12" t="s">
        <v>97</v>
      </c>
      <c r="B13" s="197" t="s">
        <v>98</v>
      </c>
      <c r="C13" s="197"/>
      <c r="D13" s="196">
        <v>11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145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3470</v>
      </c>
      <c r="E20" s="86">
        <f t="shared" ref="E20:O20" si="0">E21+E22+E23+E24</f>
        <v>0</v>
      </c>
      <c r="F20" s="86">
        <f t="shared" si="0"/>
        <v>4348</v>
      </c>
      <c r="G20" s="86">
        <f t="shared" si="0"/>
        <v>0</v>
      </c>
      <c r="H20" s="86">
        <f t="shared" si="0"/>
        <v>0</v>
      </c>
      <c r="I20" s="86">
        <f t="shared" si="0"/>
        <v>1278</v>
      </c>
      <c r="J20" s="86">
        <f t="shared" si="0"/>
        <v>5</v>
      </c>
      <c r="K20" s="86">
        <f t="shared" si="0"/>
        <v>0</v>
      </c>
      <c r="L20" s="86">
        <f t="shared" si="0"/>
        <v>152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9253</v>
      </c>
    </row>
    <row r="21" spans="1:16" ht="74.25" customHeight="1">
      <c r="A21" s="54" t="s">
        <v>122</v>
      </c>
      <c r="B21" s="239" t="s">
        <v>123</v>
      </c>
      <c r="C21" s="241"/>
      <c r="D21" s="12">
        <v>3470</v>
      </c>
      <c r="E21" s="12"/>
      <c r="F21" s="12">
        <v>4348</v>
      </c>
      <c r="G21" s="12"/>
      <c r="H21" s="12"/>
      <c r="I21" s="12">
        <v>1278</v>
      </c>
      <c r="J21" s="12">
        <v>5</v>
      </c>
      <c r="K21" s="12"/>
      <c r="L21" s="12">
        <v>152</v>
      </c>
      <c r="M21" s="12"/>
      <c r="N21" s="12"/>
      <c r="O21" s="12"/>
      <c r="P21" s="56">
        <f t="shared" si="1"/>
        <v>9253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>
        <v>55</v>
      </c>
      <c r="E25" s="12"/>
      <c r="F25" s="12">
        <v>4</v>
      </c>
      <c r="G25" s="12"/>
      <c r="H25" s="12"/>
      <c r="I25" s="12">
        <v>2</v>
      </c>
      <c r="J25" s="12">
        <v>0</v>
      </c>
      <c r="K25" s="12"/>
      <c r="L25" s="12">
        <v>4</v>
      </c>
      <c r="M25" s="12"/>
      <c r="N25" s="12"/>
      <c r="O25" s="12"/>
      <c r="P25" s="56">
        <f t="shared" si="1"/>
        <v>65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3415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4344</v>
      </c>
      <c r="G27" s="87">
        <f t="shared" si="2"/>
        <v>0</v>
      </c>
      <c r="H27" s="87">
        <f t="shared" si="2"/>
        <v>0</v>
      </c>
      <c r="I27" s="87">
        <f t="shared" si="2"/>
        <v>1276</v>
      </c>
      <c r="J27" s="87">
        <f t="shared" si="2"/>
        <v>5</v>
      </c>
      <c r="K27" s="87">
        <f t="shared" si="2"/>
        <v>0</v>
      </c>
      <c r="L27" s="87">
        <f t="shared" si="2"/>
        <v>148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9188</v>
      </c>
    </row>
    <row r="28" spans="1:16" ht="15.75">
      <c r="A28" s="14" t="s">
        <v>136</v>
      </c>
      <c r="B28" s="239" t="s">
        <v>137</v>
      </c>
      <c r="C28" s="241"/>
      <c r="D28" s="12">
        <v>2460</v>
      </c>
      <c r="E28" s="12"/>
      <c r="F28" s="12">
        <v>4344</v>
      </c>
      <c r="G28" s="12"/>
      <c r="H28" s="12"/>
      <c r="I28" s="12">
        <v>1272</v>
      </c>
      <c r="J28" s="12">
        <v>5</v>
      </c>
      <c r="K28" s="12"/>
      <c r="L28" s="12">
        <v>144</v>
      </c>
      <c r="M28" s="12"/>
      <c r="N28" s="17"/>
      <c r="O28" s="88"/>
      <c r="P28" s="56">
        <f t="shared" si="1"/>
        <v>8225</v>
      </c>
    </row>
    <row r="29" spans="1:16" ht="15.75">
      <c r="A29" s="14" t="s">
        <v>138</v>
      </c>
      <c r="B29" s="239" t="s">
        <v>139</v>
      </c>
      <c r="C29" s="241"/>
      <c r="D29" s="12">
        <v>52</v>
      </c>
      <c r="E29" s="12"/>
      <c r="F29" s="12">
        <v>0</v>
      </c>
      <c r="G29" s="12"/>
      <c r="H29" s="12"/>
      <c r="I29" s="12">
        <v>0</v>
      </c>
      <c r="J29" s="12"/>
      <c r="K29" s="12"/>
      <c r="L29" s="12">
        <v>4</v>
      </c>
      <c r="M29" s="12"/>
      <c r="N29" s="17"/>
      <c r="O29" s="88"/>
      <c r="P29" s="56">
        <f t="shared" si="1"/>
        <v>56</v>
      </c>
    </row>
    <row r="30" spans="1:16" ht="15.75">
      <c r="A30" s="14" t="s">
        <v>140</v>
      </c>
      <c r="B30" s="239" t="s">
        <v>141</v>
      </c>
      <c r="C30" s="241"/>
      <c r="D30" s="12">
        <v>388</v>
      </c>
      <c r="E30" s="12"/>
      <c r="F30" s="12">
        <v>0</v>
      </c>
      <c r="G30" s="12"/>
      <c r="H30" s="12"/>
      <c r="I30" s="12">
        <v>4</v>
      </c>
      <c r="J30" s="12"/>
      <c r="K30" s="12"/>
      <c r="L30" s="12">
        <v>0</v>
      </c>
      <c r="M30" s="12"/>
      <c r="N30" s="17"/>
      <c r="O30" s="88"/>
      <c r="P30" s="56">
        <f t="shared" si="1"/>
        <v>392</v>
      </c>
    </row>
    <row r="31" spans="1:16" ht="15.75">
      <c r="A31" s="14" t="s">
        <v>142</v>
      </c>
      <c r="B31" s="245" t="s">
        <v>143</v>
      </c>
      <c r="C31" s="246"/>
      <c r="D31" s="89">
        <f>D32+D33</f>
        <v>515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515</v>
      </c>
    </row>
    <row r="32" spans="1:16" ht="15.75">
      <c r="A32" s="14" t="s">
        <v>144</v>
      </c>
      <c r="B32" s="239" t="s">
        <v>145</v>
      </c>
      <c r="C32" s="241"/>
      <c r="D32" s="12">
        <v>515</v>
      </c>
      <c r="E32" s="12"/>
      <c r="F32" s="12">
        <v>0</v>
      </c>
      <c r="G32" s="12"/>
      <c r="H32" s="12"/>
      <c r="I32" s="12">
        <v>0</v>
      </c>
      <c r="J32" s="12">
        <v>0</v>
      </c>
      <c r="K32" s="12"/>
      <c r="L32" s="12">
        <v>0</v>
      </c>
      <c r="M32" s="12"/>
      <c r="N32" s="17"/>
      <c r="O32" s="88"/>
      <c r="P32" s="56">
        <f t="shared" si="1"/>
        <v>515</v>
      </c>
    </row>
    <row r="33" spans="1:16" ht="15.75">
      <c r="A33" s="61" t="s">
        <v>146</v>
      </c>
      <c r="B33" s="247" t="s">
        <v>147</v>
      </c>
      <c r="C33" s="270"/>
      <c r="D33" s="12">
        <v>0</v>
      </c>
      <c r="E33" s="12"/>
      <c r="F33" s="12">
        <v>0</v>
      </c>
      <c r="G33" s="12"/>
      <c r="H33" s="12"/>
      <c r="I33" s="12">
        <v>0</v>
      </c>
      <c r="J33" s="12">
        <v>0</v>
      </c>
      <c r="K33" s="12"/>
      <c r="L33" s="12">
        <v>0</v>
      </c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3329</v>
      </c>
      <c r="E34" s="87">
        <f t="shared" ref="E34:O34" si="4">E35+E42</f>
        <v>0</v>
      </c>
      <c r="F34" s="87">
        <f t="shared" si="4"/>
        <v>4330</v>
      </c>
      <c r="G34" s="87">
        <f t="shared" si="4"/>
        <v>0</v>
      </c>
      <c r="H34" s="87">
        <f t="shared" si="4"/>
        <v>0</v>
      </c>
      <c r="I34" s="87">
        <f t="shared" si="4"/>
        <v>1275</v>
      </c>
      <c r="J34" s="87">
        <f t="shared" si="4"/>
        <v>5</v>
      </c>
      <c r="K34" s="87">
        <f t="shared" si="4"/>
        <v>0</v>
      </c>
      <c r="L34" s="87">
        <f t="shared" si="4"/>
        <v>137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9076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2261</v>
      </c>
      <c r="E35" s="89">
        <f t="shared" ref="E35:O35" si="5">E36+E37+E38+E39</f>
        <v>0</v>
      </c>
      <c r="F35" s="89">
        <f t="shared" si="5"/>
        <v>1205</v>
      </c>
      <c r="G35" s="89">
        <f t="shared" si="5"/>
        <v>0</v>
      </c>
      <c r="H35" s="89">
        <f t="shared" si="5"/>
        <v>0</v>
      </c>
      <c r="I35" s="89">
        <f t="shared" si="5"/>
        <v>1228</v>
      </c>
      <c r="J35" s="89">
        <f t="shared" si="5"/>
        <v>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4697</v>
      </c>
    </row>
    <row r="36" spans="1:16" ht="15.75">
      <c r="A36" s="14" t="s">
        <v>152</v>
      </c>
      <c r="B36" s="239" t="s">
        <v>137</v>
      </c>
      <c r="C36" s="241"/>
      <c r="D36" s="12">
        <v>1464</v>
      </c>
      <c r="E36" s="12"/>
      <c r="F36" s="12">
        <v>1205</v>
      </c>
      <c r="G36" s="12"/>
      <c r="H36" s="12"/>
      <c r="I36" s="12">
        <v>1224</v>
      </c>
      <c r="J36" s="12">
        <v>3</v>
      </c>
      <c r="K36" s="12"/>
      <c r="L36" s="12">
        <v>0</v>
      </c>
      <c r="M36" s="12"/>
      <c r="N36" s="17"/>
      <c r="O36" s="88"/>
      <c r="P36" s="56">
        <f t="shared" si="1"/>
        <v>3896</v>
      </c>
    </row>
    <row r="37" spans="1:16" ht="15.75">
      <c r="A37" s="14" t="s">
        <v>153</v>
      </c>
      <c r="B37" s="239" t="s">
        <v>139</v>
      </c>
      <c r="C37" s="241"/>
      <c r="D37" s="12">
        <v>34</v>
      </c>
      <c r="E37" s="12"/>
      <c r="F37" s="12">
        <v>0</v>
      </c>
      <c r="G37" s="12"/>
      <c r="H37" s="12"/>
      <c r="I37" s="12">
        <v>0</v>
      </c>
      <c r="J37" s="12">
        <v>0</v>
      </c>
      <c r="K37" s="12"/>
      <c r="L37" s="12">
        <v>0</v>
      </c>
      <c r="M37" s="12"/>
      <c r="N37" s="17"/>
      <c r="O37" s="88"/>
      <c r="P37" s="56">
        <f t="shared" si="1"/>
        <v>34</v>
      </c>
    </row>
    <row r="38" spans="1:16" ht="15.75">
      <c r="A38" s="14" t="s">
        <v>154</v>
      </c>
      <c r="B38" s="239" t="s">
        <v>141</v>
      </c>
      <c r="C38" s="241"/>
      <c r="D38" s="12">
        <v>351</v>
      </c>
      <c r="E38" s="12"/>
      <c r="F38" s="12">
        <v>0</v>
      </c>
      <c r="G38" s="12"/>
      <c r="H38" s="12"/>
      <c r="I38" s="12">
        <v>4</v>
      </c>
      <c r="J38" s="12">
        <v>0</v>
      </c>
      <c r="K38" s="12"/>
      <c r="L38" s="12">
        <v>0</v>
      </c>
      <c r="M38" s="12"/>
      <c r="N38" s="17"/>
      <c r="O38" s="88"/>
      <c r="P38" s="56">
        <f t="shared" si="1"/>
        <v>355</v>
      </c>
    </row>
    <row r="39" spans="1:16" ht="15.75">
      <c r="A39" s="14" t="s">
        <v>155</v>
      </c>
      <c r="B39" s="245" t="s">
        <v>143</v>
      </c>
      <c r="C39" s="246"/>
      <c r="D39" s="89">
        <f>D40+D41</f>
        <v>412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412</v>
      </c>
    </row>
    <row r="40" spans="1:16" ht="15.75">
      <c r="A40" s="14" t="s">
        <v>156</v>
      </c>
      <c r="B40" s="239" t="s">
        <v>145</v>
      </c>
      <c r="C40" s="241"/>
      <c r="D40" s="12">
        <v>412</v>
      </c>
      <c r="E40" s="12"/>
      <c r="F40" s="12">
        <v>0</v>
      </c>
      <c r="G40" s="12"/>
      <c r="H40" s="12"/>
      <c r="I40" s="12">
        <v>0</v>
      </c>
      <c r="J40" s="12">
        <v>0</v>
      </c>
      <c r="K40" s="12"/>
      <c r="L40" s="12">
        <v>0</v>
      </c>
      <c r="M40" s="12"/>
      <c r="N40" s="17"/>
      <c r="O40" s="88"/>
      <c r="P40" s="56">
        <f t="shared" si="1"/>
        <v>412</v>
      </c>
    </row>
    <row r="41" spans="1:16" ht="15.75">
      <c r="A41" s="14" t="s">
        <v>157</v>
      </c>
      <c r="B41" s="239" t="s">
        <v>147</v>
      </c>
      <c r="C41" s="241"/>
      <c r="D41" s="12">
        <v>0</v>
      </c>
      <c r="E41" s="12"/>
      <c r="F41" s="12">
        <v>0</v>
      </c>
      <c r="G41" s="12"/>
      <c r="H41" s="12"/>
      <c r="I41" s="12">
        <v>0</v>
      </c>
      <c r="J41" s="12">
        <v>0</v>
      </c>
      <c r="K41" s="12"/>
      <c r="L41" s="12">
        <v>0</v>
      </c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1068</v>
      </c>
      <c r="E42" s="89">
        <f t="shared" ref="E42:O42" si="7">E43+E44+E45+E46</f>
        <v>0</v>
      </c>
      <c r="F42" s="89">
        <f t="shared" si="7"/>
        <v>3125</v>
      </c>
      <c r="G42" s="89">
        <f t="shared" si="7"/>
        <v>0</v>
      </c>
      <c r="H42" s="89">
        <f t="shared" si="7"/>
        <v>0</v>
      </c>
      <c r="I42" s="89">
        <f t="shared" si="7"/>
        <v>47</v>
      </c>
      <c r="J42" s="89">
        <f t="shared" si="7"/>
        <v>2</v>
      </c>
      <c r="K42" s="89">
        <f t="shared" si="7"/>
        <v>0</v>
      </c>
      <c r="L42" s="89">
        <f t="shared" si="7"/>
        <v>137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4379</v>
      </c>
    </row>
    <row r="43" spans="1:16" ht="15.75">
      <c r="A43" s="14" t="s">
        <v>160</v>
      </c>
      <c r="B43" s="239" t="s">
        <v>137</v>
      </c>
      <c r="C43" s="241"/>
      <c r="D43" s="12">
        <v>942</v>
      </c>
      <c r="E43" s="12"/>
      <c r="F43" s="12">
        <v>3125</v>
      </c>
      <c r="G43" s="12"/>
      <c r="H43" s="90"/>
      <c r="I43" s="12">
        <v>47</v>
      </c>
      <c r="J43" s="12">
        <v>2</v>
      </c>
      <c r="K43" s="12"/>
      <c r="L43" s="12">
        <v>134</v>
      </c>
      <c r="M43" s="12"/>
      <c r="N43" s="17"/>
      <c r="O43" s="88"/>
      <c r="P43" s="56">
        <f t="shared" si="1"/>
        <v>4250</v>
      </c>
    </row>
    <row r="44" spans="1:16" ht="15.75">
      <c r="A44" s="14" t="s">
        <v>161</v>
      </c>
      <c r="B44" s="239" t="s">
        <v>139</v>
      </c>
      <c r="C44" s="241"/>
      <c r="D44" s="12">
        <v>10</v>
      </c>
      <c r="E44" s="90"/>
      <c r="F44" s="12">
        <v>0</v>
      </c>
      <c r="G44" s="12"/>
      <c r="H44" s="90"/>
      <c r="I44" s="12">
        <v>0</v>
      </c>
      <c r="J44" s="12">
        <v>0</v>
      </c>
      <c r="K44" s="12"/>
      <c r="L44" s="12">
        <v>3</v>
      </c>
      <c r="M44" s="12"/>
      <c r="N44" s="17"/>
      <c r="O44" s="88"/>
      <c r="P44" s="56">
        <f t="shared" si="1"/>
        <v>13</v>
      </c>
    </row>
    <row r="45" spans="1:16" ht="15.75">
      <c r="A45" s="14" t="s">
        <v>162</v>
      </c>
      <c r="B45" s="239" t="s">
        <v>141</v>
      </c>
      <c r="C45" s="241"/>
      <c r="D45" s="12">
        <v>24</v>
      </c>
      <c r="E45" s="90"/>
      <c r="F45" s="12">
        <v>0</v>
      </c>
      <c r="G45" s="12"/>
      <c r="H45" s="90"/>
      <c r="I45" s="12">
        <v>0</v>
      </c>
      <c r="J45" s="12">
        <v>0</v>
      </c>
      <c r="K45" s="12"/>
      <c r="L45" s="12">
        <v>0</v>
      </c>
      <c r="M45" s="12"/>
      <c r="N45" s="17"/>
      <c r="O45" s="88"/>
      <c r="P45" s="56">
        <f t="shared" si="1"/>
        <v>24</v>
      </c>
    </row>
    <row r="46" spans="1:16" ht="15.75">
      <c r="A46" s="14" t="s">
        <v>163</v>
      </c>
      <c r="B46" s="245" t="s">
        <v>143</v>
      </c>
      <c r="C46" s="246"/>
      <c r="D46" s="89">
        <f>D47+D48</f>
        <v>92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92</v>
      </c>
    </row>
    <row r="47" spans="1:16" ht="15.75">
      <c r="A47" s="14" t="s">
        <v>164</v>
      </c>
      <c r="B47" s="239" t="s">
        <v>145</v>
      </c>
      <c r="C47" s="241"/>
      <c r="D47" s="12">
        <v>92</v>
      </c>
      <c r="E47" s="90"/>
      <c r="F47" s="90">
        <v>0</v>
      </c>
      <c r="G47" s="12"/>
      <c r="H47" s="90"/>
      <c r="I47" s="12">
        <v>0</v>
      </c>
      <c r="J47" s="12">
        <v>0</v>
      </c>
      <c r="K47" s="12"/>
      <c r="L47" s="12">
        <v>0</v>
      </c>
      <c r="M47" s="12"/>
      <c r="N47" s="17"/>
      <c r="O47" s="88"/>
      <c r="P47" s="56">
        <f t="shared" si="1"/>
        <v>92</v>
      </c>
    </row>
    <row r="48" spans="1:16" ht="15.75">
      <c r="A48" s="14" t="s">
        <v>165</v>
      </c>
      <c r="B48" s="239" t="s">
        <v>147</v>
      </c>
      <c r="C48" s="241"/>
      <c r="D48" s="12">
        <v>0</v>
      </c>
      <c r="E48" s="90"/>
      <c r="F48" s="90">
        <v>0</v>
      </c>
      <c r="G48" s="12"/>
      <c r="H48" s="90"/>
      <c r="I48" s="12">
        <v>0</v>
      </c>
      <c r="J48" s="12">
        <v>0</v>
      </c>
      <c r="K48" s="12"/>
      <c r="L48" s="12">
        <v>0</v>
      </c>
      <c r="M48" s="12"/>
      <c r="N48" s="17"/>
      <c r="O48" s="88"/>
      <c r="P48" s="56">
        <f t="shared" si="1"/>
        <v>0</v>
      </c>
    </row>
    <row r="49" spans="1:16" ht="73.5" customHeight="1">
      <c r="A49" s="54" t="s">
        <v>166</v>
      </c>
      <c r="B49" s="243" t="s">
        <v>167</v>
      </c>
      <c r="C49" s="244"/>
      <c r="D49" s="87">
        <f>D50+D51+D52+D53</f>
        <v>86</v>
      </c>
      <c r="E49" s="87">
        <f t="shared" ref="E49:O49" si="9">E50+E51+E52+E53</f>
        <v>0</v>
      </c>
      <c r="F49" s="87">
        <f t="shared" si="9"/>
        <v>14</v>
      </c>
      <c r="G49" s="87">
        <f t="shared" si="9"/>
        <v>0</v>
      </c>
      <c r="H49" s="87">
        <f t="shared" si="9"/>
        <v>0</v>
      </c>
      <c r="I49" s="87">
        <f t="shared" si="9"/>
        <v>1</v>
      </c>
      <c r="J49" s="87">
        <f t="shared" si="9"/>
        <v>0</v>
      </c>
      <c r="K49" s="87">
        <f t="shared" si="9"/>
        <v>0</v>
      </c>
      <c r="L49" s="87">
        <f t="shared" si="9"/>
        <v>11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112</v>
      </c>
    </row>
    <row r="50" spans="1:16" ht="15.75">
      <c r="A50" s="14" t="s">
        <v>168</v>
      </c>
      <c r="B50" s="239" t="s">
        <v>137</v>
      </c>
      <c r="C50" s="241"/>
      <c r="D50" s="12">
        <v>54</v>
      </c>
      <c r="E50" s="12"/>
      <c r="F50" s="12">
        <v>14</v>
      </c>
      <c r="G50" s="12"/>
      <c r="H50" s="12"/>
      <c r="I50" s="12">
        <v>1</v>
      </c>
      <c r="J50" s="12">
        <v>0</v>
      </c>
      <c r="K50" s="12"/>
      <c r="L50" s="12">
        <v>10</v>
      </c>
      <c r="M50" s="12"/>
      <c r="N50" s="17"/>
      <c r="O50" s="88"/>
      <c r="P50" s="56">
        <f t="shared" si="1"/>
        <v>79</v>
      </c>
    </row>
    <row r="51" spans="1:16" ht="15.75">
      <c r="A51" s="14" t="s">
        <v>169</v>
      </c>
      <c r="B51" s="239" t="s">
        <v>139</v>
      </c>
      <c r="C51" s="241"/>
      <c r="D51" s="12">
        <v>8</v>
      </c>
      <c r="E51" s="12"/>
      <c r="F51" s="12">
        <v>0</v>
      </c>
      <c r="G51" s="12"/>
      <c r="H51" s="12"/>
      <c r="I51" s="12">
        <v>0</v>
      </c>
      <c r="J51" s="12">
        <v>0</v>
      </c>
      <c r="K51" s="12"/>
      <c r="L51" s="12">
        <v>1</v>
      </c>
      <c r="M51" s="12"/>
      <c r="N51" s="17"/>
      <c r="O51" s="88"/>
      <c r="P51" s="56">
        <f t="shared" si="1"/>
        <v>9</v>
      </c>
    </row>
    <row r="52" spans="1:16" ht="15.75">
      <c r="A52" s="14" t="s">
        <v>170</v>
      </c>
      <c r="B52" s="239" t="s">
        <v>141</v>
      </c>
      <c r="C52" s="241"/>
      <c r="D52" s="12">
        <v>12</v>
      </c>
      <c r="E52" s="12"/>
      <c r="F52" s="12">
        <v>0</v>
      </c>
      <c r="G52" s="12"/>
      <c r="H52" s="12"/>
      <c r="I52" s="12">
        <v>0</v>
      </c>
      <c r="J52" s="12">
        <v>0</v>
      </c>
      <c r="K52" s="12"/>
      <c r="L52" s="12">
        <v>0</v>
      </c>
      <c r="M52" s="12"/>
      <c r="N52" s="17"/>
      <c r="O52" s="88"/>
      <c r="P52" s="56">
        <f t="shared" si="1"/>
        <v>12</v>
      </c>
    </row>
    <row r="53" spans="1:16" ht="15.75">
      <c r="A53" s="14" t="s">
        <v>171</v>
      </c>
      <c r="B53" s="245" t="s">
        <v>143</v>
      </c>
      <c r="C53" s="246"/>
      <c r="D53" s="89">
        <f>D54+D55</f>
        <v>12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12</v>
      </c>
    </row>
    <row r="54" spans="1:16" ht="15.75">
      <c r="A54" s="14" t="s">
        <v>172</v>
      </c>
      <c r="B54" s="239" t="s">
        <v>145</v>
      </c>
      <c r="C54" s="241"/>
      <c r="D54" s="12">
        <v>12</v>
      </c>
      <c r="E54" s="12"/>
      <c r="F54" s="12">
        <v>0</v>
      </c>
      <c r="G54" s="12"/>
      <c r="H54" s="12"/>
      <c r="I54" s="12">
        <v>0</v>
      </c>
      <c r="J54" s="12">
        <v>0</v>
      </c>
      <c r="K54" s="12"/>
      <c r="L54" s="12">
        <v>0</v>
      </c>
      <c r="M54" s="12"/>
      <c r="N54" s="17"/>
      <c r="O54" s="88"/>
      <c r="P54" s="56">
        <f t="shared" si="1"/>
        <v>12</v>
      </c>
    </row>
    <row r="55" spans="1:16" ht="15.75">
      <c r="A55" s="14" t="s">
        <v>173</v>
      </c>
      <c r="B55" s="239" t="s">
        <v>147</v>
      </c>
      <c r="C55" s="241"/>
      <c r="D55" s="12">
        <v>0</v>
      </c>
      <c r="E55" s="12"/>
      <c r="F55" s="12">
        <v>0</v>
      </c>
      <c r="G55" s="12"/>
      <c r="H55" s="12"/>
      <c r="I55" s="12">
        <v>0</v>
      </c>
      <c r="J55" s="12">
        <v>0</v>
      </c>
      <c r="K55" s="12"/>
      <c r="L55" s="12">
        <v>0</v>
      </c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3987000</v>
      </c>
      <c r="E57" s="91">
        <f t="shared" ref="E57:O57" si="11">E58+E59+E60+E61</f>
        <v>0</v>
      </c>
      <c r="F57" s="91">
        <f t="shared" si="11"/>
        <v>3135000</v>
      </c>
      <c r="G57" s="91">
        <f t="shared" si="11"/>
        <v>0</v>
      </c>
      <c r="H57" s="91">
        <f t="shared" si="11"/>
        <v>0</v>
      </c>
      <c r="I57" s="91">
        <f t="shared" si="11"/>
        <v>47000</v>
      </c>
      <c r="J57" s="91">
        <f t="shared" si="11"/>
        <v>4000</v>
      </c>
      <c r="K57" s="91">
        <f t="shared" si="11"/>
        <v>0</v>
      </c>
      <c r="L57" s="91">
        <f t="shared" si="11"/>
        <v>369500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7542500</v>
      </c>
    </row>
    <row r="58" spans="1:16" ht="15.75">
      <c r="A58" s="14" t="s">
        <v>178</v>
      </c>
      <c r="B58" s="239" t="s">
        <v>137</v>
      </c>
      <c r="C58" s="241"/>
      <c r="D58" s="12">
        <v>942000</v>
      </c>
      <c r="E58" s="12"/>
      <c r="F58" s="12">
        <v>3135000</v>
      </c>
      <c r="G58" s="12"/>
      <c r="H58" s="12"/>
      <c r="I58" s="12">
        <v>47000</v>
      </c>
      <c r="J58" s="12">
        <v>4000</v>
      </c>
      <c r="K58" s="12"/>
      <c r="L58" s="12">
        <v>294500</v>
      </c>
      <c r="M58" s="12"/>
      <c r="N58" s="12"/>
      <c r="O58" s="12"/>
      <c r="P58" s="56">
        <f t="shared" si="1"/>
        <v>4422500</v>
      </c>
    </row>
    <row r="59" spans="1:16" ht="15.75">
      <c r="A59" s="14" t="s">
        <v>179</v>
      </c>
      <c r="B59" s="239" t="s">
        <v>139</v>
      </c>
      <c r="C59" s="241"/>
      <c r="D59" s="12">
        <v>1300000</v>
      </c>
      <c r="E59" s="12"/>
      <c r="F59" s="12">
        <v>0</v>
      </c>
      <c r="G59" s="12"/>
      <c r="H59" s="12"/>
      <c r="I59" s="12">
        <v>0</v>
      </c>
      <c r="J59" s="12">
        <v>0</v>
      </c>
      <c r="K59" s="12"/>
      <c r="L59" s="12">
        <v>75000</v>
      </c>
      <c r="M59" s="12"/>
      <c r="N59" s="12"/>
      <c r="O59" s="12"/>
      <c r="P59" s="56">
        <f t="shared" si="1"/>
        <v>1375000</v>
      </c>
    </row>
    <row r="60" spans="1:16" ht="15.75">
      <c r="A60" s="14" t="s">
        <v>180</v>
      </c>
      <c r="B60" s="239" t="s">
        <v>141</v>
      </c>
      <c r="C60" s="241"/>
      <c r="D60" s="12">
        <v>360000</v>
      </c>
      <c r="E60" s="12"/>
      <c r="F60" s="12">
        <v>0</v>
      </c>
      <c r="G60" s="12"/>
      <c r="H60" s="12"/>
      <c r="I60" s="12">
        <v>0</v>
      </c>
      <c r="J60" s="12">
        <v>0</v>
      </c>
      <c r="K60" s="12"/>
      <c r="L60" s="12">
        <v>0</v>
      </c>
      <c r="M60" s="12"/>
      <c r="N60" s="12"/>
      <c r="O60" s="12"/>
      <c r="P60" s="56">
        <f t="shared" si="1"/>
        <v>360000</v>
      </c>
    </row>
    <row r="61" spans="1:16" ht="15.75">
      <c r="A61" s="14" t="s">
        <v>181</v>
      </c>
      <c r="B61" s="252" t="s">
        <v>143</v>
      </c>
      <c r="C61" s="253"/>
      <c r="D61" s="91">
        <f>D62+D63</f>
        <v>1385000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1385000</v>
      </c>
    </row>
    <row r="62" spans="1:16" ht="15.75">
      <c r="A62" s="14" t="s">
        <v>182</v>
      </c>
      <c r="B62" s="239" t="s">
        <v>145</v>
      </c>
      <c r="C62" s="241"/>
      <c r="D62" s="12">
        <v>1385000</v>
      </c>
      <c r="E62" s="12"/>
      <c r="F62" s="12">
        <v>0</v>
      </c>
      <c r="G62" s="12"/>
      <c r="H62" s="12"/>
      <c r="I62" s="12">
        <v>0</v>
      </c>
      <c r="J62" s="12">
        <v>0</v>
      </c>
      <c r="K62" s="12"/>
      <c r="L62" s="12">
        <v>0</v>
      </c>
      <c r="M62" s="12"/>
      <c r="N62" s="12"/>
      <c r="O62" s="12"/>
      <c r="P62" s="56">
        <f t="shared" si="1"/>
        <v>1385000</v>
      </c>
    </row>
    <row r="63" spans="1:16" ht="15.75">
      <c r="A63" s="14" t="s">
        <v>183</v>
      </c>
      <c r="B63" s="239" t="s">
        <v>147</v>
      </c>
      <c r="C63" s="241"/>
      <c r="D63" s="12">
        <v>0</v>
      </c>
      <c r="E63" s="12"/>
      <c r="F63" s="12">
        <v>0</v>
      </c>
      <c r="G63" s="12"/>
      <c r="H63" s="12"/>
      <c r="I63" s="12">
        <v>0</v>
      </c>
      <c r="J63" s="12">
        <v>0</v>
      </c>
      <c r="K63" s="12"/>
      <c r="L63" s="12">
        <v>0</v>
      </c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104">
        <v>12</v>
      </c>
      <c r="E64" s="104"/>
      <c r="F64" s="104">
        <v>0</v>
      </c>
      <c r="G64" s="104"/>
      <c r="H64" s="104"/>
      <c r="I64" s="104">
        <v>0</v>
      </c>
      <c r="J64" s="104">
        <v>0</v>
      </c>
      <c r="K64" s="104"/>
      <c r="L64" s="104">
        <v>4</v>
      </c>
      <c r="M64" s="104"/>
      <c r="N64" s="104"/>
      <c r="O64" s="104"/>
      <c r="P64" s="56">
        <f t="shared" si="1"/>
        <v>16</v>
      </c>
    </row>
    <row r="65" spans="1:16" ht="101.25" customHeight="1">
      <c r="A65" s="14" t="s">
        <v>187</v>
      </c>
      <c r="B65" s="256" t="s">
        <v>188</v>
      </c>
      <c r="C65" s="241"/>
      <c r="D65" s="12">
        <v>675000</v>
      </c>
      <c r="E65" s="12"/>
      <c r="F65" s="12">
        <v>0</v>
      </c>
      <c r="G65" s="12"/>
      <c r="H65" s="12"/>
      <c r="I65" s="12">
        <v>0</v>
      </c>
      <c r="J65" s="12">
        <v>0</v>
      </c>
      <c r="K65" s="12"/>
      <c r="L65" s="12">
        <v>31000</v>
      </c>
      <c r="M65" s="12"/>
      <c r="N65" s="12"/>
      <c r="O65" s="12"/>
      <c r="P65" s="56">
        <f t="shared" si="1"/>
        <v>706000</v>
      </c>
    </row>
    <row r="66" spans="1:16" ht="101.25" customHeight="1">
      <c r="A66" s="14" t="s">
        <v>189</v>
      </c>
      <c r="B66" s="256" t="s">
        <v>190</v>
      </c>
      <c r="C66" s="241"/>
      <c r="D66" s="12">
        <v>3</v>
      </c>
      <c r="E66" s="12"/>
      <c r="F66" s="12">
        <v>13</v>
      </c>
      <c r="G66" s="12"/>
      <c r="H66" s="12"/>
      <c r="I66" s="12">
        <v>0</v>
      </c>
      <c r="J66" s="12">
        <v>44</v>
      </c>
      <c r="K66" s="12"/>
      <c r="L66" s="12">
        <v>34</v>
      </c>
      <c r="M66" s="12"/>
      <c r="N66" s="12"/>
      <c r="O66" s="12"/>
      <c r="P66" s="56">
        <f t="shared" si="1"/>
        <v>94</v>
      </c>
    </row>
    <row r="67" spans="1:16" ht="101.25" customHeight="1">
      <c r="A67" s="14" t="s">
        <v>191</v>
      </c>
      <c r="B67" s="256" t="s">
        <v>192</v>
      </c>
      <c r="C67" s="241"/>
      <c r="D67" s="12">
        <v>300000</v>
      </c>
      <c r="E67" s="12"/>
      <c r="F67" s="12">
        <v>13000</v>
      </c>
      <c r="G67" s="12"/>
      <c r="H67" s="12"/>
      <c r="I67" s="12">
        <v>0</v>
      </c>
      <c r="J67" s="12">
        <v>6310000</v>
      </c>
      <c r="K67" s="12"/>
      <c r="L67" s="12">
        <v>172500</v>
      </c>
      <c r="M67" s="12"/>
      <c r="N67" s="12"/>
      <c r="O67" s="12"/>
      <c r="P67" s="56">
        <f t="shared" si="1"/>
        <v>6795500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8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2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10</v>
      </c>
    </row>
    <row r="69" spans="1:16" ht="15.75">
      <c r="A69" s="12" t="s">
        <v>196</v>
      </c>
      <c r="B69" s="239" t="s">
        <v>137</v>
      </c>
      <c r="C69" s="241"/>
      <c r="D69" s="12">
        <v>0</v>
      </c>
      <c r="E69" s="12"/>
      <c r="F69" s="12">
        <v>0</v>
      </c>
      <c r="G69" s="12"/>
      <c r="H69" s="12"/>
      <c r="I69" s="12">
        <v>0</v>
      </c>
      <c r="J69" s="12">
        <v>0</v>
      </c>
      <c r="K69" s="12"/>
      <c r="L69" s="12">
        <v>2</v>
      </c>
      <c r="M69" s="12"/>
      <c r="N69" s="12"/>
      <c r="O69" s="12"/>
      <c r="P69" s="56">
        <f t="shared" si="1"/>
        <v>2</v>
      </c>
    </row>
    <row r="70" spans="1:16" ht="15.75">
      <c r="A70" s="12" t="s">
        <v>197</v>
      </c>
      <c r="B70" s="239" t="s">
        <v>139</v>
      </c>
      <c r="C70" s="241"/>
      <c r="D70" s="12">
        <v>4</v>
      </c>
      <c r="E70" s="12"/>
      <c r="F70" s="12">
        <v>0</v>
      </c>
      <c r="G70" s="12"/>
      <c r="H70" s="12"/>
      <c r="I70" s="12">
        <v>0</v>
      </c>
      <c r="J70" s="12">
        <v>0</v>
      </c>
      <c r="K70" s="12"/>
      <c r="L70" s="12">
        <v>0</v>
      </c>
      <c r="M70" s="12"/>
      <c r="N70" s="12"/>
      <c r="O70" s="12"/>
      <c r="P70" s="56">
        <f t="shared" si="1"/>
        <v>4</v>
      </c>
    </row>
    <row r="71" spans="1:16" ht="15.75">
      <c r="A71" s="12" t="s">
        <v>198</v>
      </c>
      <c r="B71" s="239" t="s">
        <v>141</v>
      </c>
      <c r="C71" s="241"/>
      <c r="D71" s="12">
        <v>3</v>
      </c>
      <c r="E71" s="12"/>
      <c r="F71" s="12">
        <v>0</v>
      </c>
      <c r="G71" s="12"/>
      <c r="H71" s="12"/>
      <c r="I71" s="12">
        <v>0</v>
      </c>
      <c r="J71" s="12">
        <v>0</v>
      </c>
      <c r="K71" s="12"/>
      <c r="L71" s="12">
        <v>0</v>
      </c>
      <c r="M71" s="12"/>
      <c r="N71" s="12"/>
      <c r="O71" s="12"/>
      <c r="P71" s="56">
        <f t="shared" si="1"/>
        <v>3</v>
      </c>
    </row>
    <row r="72" spans="1:16" ht="15.75">
      <c r="A72" s="12" t="s">
        <v>199</v>
      </c>
      <c r="B72" s="245" t="s">
        <v>143</v>
      </c>
      <c r="C72" s="246"/>
      <c r="D72" s="89">
        <f>D73+D74</f>
        <v>1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1</v>
      </c>
    </row>
    <row r="73" spans="1:16" ht="15.75">
      <c r="A73" s="12" t="s">
        <v>200</v>
      </c>
      <c r="B73" s="239" t="s">
        <v>145</v>
      </c>
      <c r="C73" s="241"/>
      <c r="D73" s="12">
        <v>1</v>
      </c>
      <c r="E73" s="12"/>
      <c r="F73" s="12">
        <v>0</v>
      </c>
      <c r="G73" s="12"/>
      <c r="H73" s="12"/>
      <c r="I73" s="12">
        <v>0</v>
      </c>
      <c r="J73" s="12">
        <v>0</v>
      </c>
      <c r="K73" s="12"/>
      <c r="L73" s="12">
        <v>0</v>
      </c>
      <c r="M73" s="12"/>
      <c r="N73" s="12"/>
      <c r="O73" s="12"/>
      <c r="P73" s="56">
        <f t="shared" si="1"/>
        <v>1</v>
      </c>
    </row>
    <row r="74" spans="1:16" ht="15.75">
      <c r="A74" s="12" t="s">
        <v>201</v>
      </c>
      <c r="B74" s="239" t="s">
        <v>202</v>
      </c>
      <c r="C74" s="241"/>
      <c r="D74" s="12">
        <v>0</v>
      </c>
      <c r="E74" s="12"/>
      <c r="F74" s="12">
        <v>0</v>
      </c>
      <c r="G74" s="12"/>
      <c r="H74" s="12"/>
      <c r="I74" s="12">
        <v>0</v>
      </c>
      <c r="J74" s="12">
        <v>0</v>
      </c>
      <c r="K74" s="12"/>
      <c r="L74" s="12">
        <v>0</v>
      </c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460000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4000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464000</v>
      </c>
    </row>
    <row r="76" spans="1:16" ht="15.75">
      <c r="A76" s="12" t="s">
        <v>205</v>
      </c>
      <c r="B76" s="240" t="s">
        <v>137</v>
      </c>
      <c r="C76" s="241"/>
      <c r="D76" s="12">
        <v>0</v>
      </c>
      <c r="E76" s="12"/>
      <c r="F76" s="12"/>
      <c r="G76" s="12"/>
      <c r="H76" s="12"/>
      <c r="I76" s="12"/>
      <c r="J76" s="12"/>
      <c r="K76" s="12"/>
      <c r="L76" s="12">
        <v>4000</v>
      </c>
      <c r="M76" s="12"/>
      <c r="N76" s="12"/>
      <c r="O76" s="12"/>
      <c r="P76" s="56">
        <f t="shared" si="1"/>
        <v>4000</v>
      </c>
    </row>
    <row r="77" spans="1:16" ht="15.75">
      <c r="A77" s="12" t="s">
        <v>206</v>
      </c>
      <c r="B77" s="240" t="s">
        <v>139</v>
      </c>
      <c r="C77" s="241"/>
      <c r="D77" s="12">
        <v>400000</v>
      </c>
      <c r="E77" s="12"/>
      <c r="F77" s="12"/>
      <c r="G77" s="12"/>
      <c r="H77" s="12"/>
      <c r="I77" s="12"/>
      <c r="J77" s="12"/>
      <c r="K77" s="12"/>
      <c r="L77" s="12">
        <v>0</v>
      </c>
      <c r="M77" s="12"/>
      <c r="N77" s="12"/>
      <c r="O77" s="12"/>
      <c r="P77" s="56">
        <f t="shared" si="1"/>
        <v>400000</v>
      </c>
    </row>
    <row r="78" spans="1:16" ht="15.75">
      <c r="A78" s="12" t="s">
        <v>207</v>
      </c>
      <c r="B78" s="240" t="s">
        <v>141</v>
      </c>
      <c r="C78" s="241"/>
      <c r="D78" s="12">
        <v>45000</v>
      </c>
      <c r="E78" s="12"/>
      <c r="F78" s="12"/>
      <c r="G78" s="12"/>
      <c r="H78" s="12"/>
      <c r="I78" s="12"/>
      <c r="J78" s="12"/>
      <c r="K78" s="12"/>
      <c r="L78" s="12">
        <v>0</v>
      </c>
      <c r="M78" s="12"/>
      <c r="N78" s="12"/>
      <c r="O78" s="12"/>
      <c r="P78" s="56">
        <f t="shared" si="1"/>
        <v>45000</v>
      </c>
    </row>
    <row r="79" spans="1:16" ht="15.75">
      <c r="A79" s="12" t="s">
        <v>208</v>
      </c>
      <c r="B79" s="259" t="s">
        <v>143</v>
      </c>
      <c r="C79" s="253"/>
      <c r="D79" s="91">
        <f>D80+D81</f>
        <v>15000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15000</v>
      </c>
    </row>
    <row r="80" spans="1:16" ht="15.75">
      <c r="A80" s="12" t="s">
        <v>209</v>
      </c>
      <c r="B80" s="240" t="s">
        <v>145</v>
      </c>
      <c r="C80" s="241"/>
      <c r="D80" s="12">
        <v>15000</v>
      </c>
      <c r="E80" s="12"/>
      <c r="F80" s="12"/>
      <c r="G80" s="12"/>
      <c r="H80" s="12"/>
      <c r="I80" s="12"/>
      <c r="J80" s="12"/>
      <c r="K80" s="12"/>
      <c r="L80" s="12">
        <v>0</v>
      </c>
      <c r="M80" s="12"/>
      <c r="N80" s="12"/>
      <c r="O80" s="12"/>
      <c r="P80" s="56">
        <f t="shared" si="1"/>
        <v>15000</v>
      </c>
    </row>
    <row r="81" spans="1:16" ht="15.75">
      <c r="A81" s="12" t="s">
        <v>210</v>
      </c>
      <c r="B81" s="240" t="s">
        <v>202</v>
      </c>
      <c r="C81" s="241"/>
      <c r="D81" s="12">
        <v>0</v>
      </c>
      <c r="E81" s="12"/>
      <c r="F81" s="12"/>
      <c r="G81" s="12"/>
      <c r="H81" s="12"/>
      <c r="I81" s="12"/>
      <c r="J81" s="12"/>
      <c r="K81" s="12"/>
      <c r="L81" s="12">
        <v>0</v>
      </c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3</v>
      </c>
      <c r="E82" s="87">
        <f t="shared" ref="E82:O82" si="17">E83+E84+E85+E86</f>
        <v>0</v>
      </c>
      <c r="F82" s="87">
        <f t="shared" si="17"/>
        <v>11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44</v>
      </c>
      <c r="K82" s="87">
        <f t="shared" si="17"/>
        <v>0</v>
      </c>
      <c r="L82" s="87">
        <f t="shared" si="17"/>
        <v>34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92</v>
      </c>
    </row>
    <row r="83" spans="1:16" ht="15.75">
      <c r="A83" s="68" t="s">
        <v>213</v>
      </c>
      <c r="B83" s="239" t="s">
        <v>137</v>
      </c>
      <c r="C83" s="241"/>
      <c r="D83" s="12">
        <v>0</v>
      </c>
      <c r="E83" s="12"/>
      <c r="F83" s="12">
        <v>11</v>
      </c>
      <c r="G83" s="12"/>
      <c r="H83" s="12"/>
      <c r="I83" s="12"/>
      <c r="J83" s="12">
        <v>10</v>
      </c>
      <c r="K83" s="12"/>
      <c r="L83" s="12">
        <v>32</v>
      </c>
      <c r="M83" s="12"/>
      <c r="N83" s="12"/>
      <c r="O83" s="12"/>
      <c r="P83" s="56">
        <f t="shared" si="1"/>
        <v>53</v>
      </c>
    </row>
    <row r="84" spans="1:16" ht="15.75">
      <c r="A84" s="68" t="s">
        <v>214</v>
      </c>
      <c r="B84" s="239" t="s">
        <v>139</v>
      </c>
      <c r="C84" s="241"/>
      <c r="D84" s="12">
        <v>3</v>
      </c>
      <c r="E84" s="12"/>
      <c r="F84" s="12">
        <v>0</v>
      </c>
      <c r="G84" s="12"/>
      <c r="H84" s="12"/>
      <c r="I84" s="12"/>
      <c r="J84" s="12">
        <v>32</v>
      </c>
      <c r="K84" s="12"/>
      <c r="L84" s="12">
        <v>2</v>
      </c>
      <c r="M84" s="12"/>
      <c r="N84" s="12"/>
      <c r="O84" s="12"/>
      <c r="P84" s="56">
        <f t="shared" ref="P84:P119" si="18">D84+E84+F84+G84+H84+I84+J84+K84+L84+M84+N84+O84</f>
        <v>37</v>
      </c>
    </row>
    <row r="85" spans="1:16" ht="15.75">
      <c r="A85" s="68" t="s">
        <v>215</v>
      </c>
      <c r="B85" s="239" t="s">
        <v>141</v>
      </c>
      <c r="C85" s="241"/>
      <c r="D85" s="12">
        <v>0</v>
      </c>
      <c r="E85" s="12"/>
      <c r="F85" s="12">
        <v>0</v>
      </c>
      <c r="G85" s="12"/>
      <c r="H85" s="12"/>
      <c r="I85" s="12"/>
      <c r="J85" s="12">
        <v>2</v>
      </c>
      <c r="K85" s="12"/>
      <c r="L85" s="12">
        <v>0</v>
      </c>
      <c r="M85" s="12"/>
      <c r="N85" s="12"/>
      <c r="O85" s="12"/>
      <c r="P85" s="56">
        <f t="shared" si="18"/>
        <v>2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300000</v>
      </c>
      <c r="E89" s="91">
        <f t="shared" ref="E89:O89" si="20">E90+E91+E92+E93</f>
        <v>0</v>
      </c>
      <c r="F89" s="91">
        <f t="shared" si="20"/>
        <v>11000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6310000</v>
      </c>
      <c r="K89" s="91">
        <f t="shared" si="20"/>
        <v>0</v>
      </c>
      <c r="L89" s="91">
        <f t="shared" si="20"/>
        <v>172500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6793500</v>
      </c>
    </row>
    <row r="90" spans="1:16" ht="15.75">
      <c r="A90" s="68" t="s">
        <v>221</v>
      </c>
      <c r="B90" s="240" t="s">
        <v>137</v>
      </c>
      <c r="C90" s="241"/>
      <c r="D90" s="12">
        <v>0</v>
      </c>
      <c r="E90" s="12"/>
      <c r="F90" s="12">
        <v>11000</v>
      </c>
      <c r="G90" s="12"/>
      <c r="H90" s="12"/>
      <c r="I90" s="12"/>
      <c r="J90" s="12">
        <v>30000</v>
      </c>
      <c r="K90" s="12"/>
      <c r="L90" s="12">
        <v>72500</v>
      </c>
      <c r="M90" s="12"/>
      <c r="N90" s="12"/>
      <c r="O90" s="12"/>
      <c r="P90" s="56">
        <f t="shared" si="18"/>
        <v>113500</v>
      </c>
    </row>
    <row r="91" spans="1:16" ht="15.75">
      <c r="A91" s="68" t="s">
        <v>222</v>
      </c>
      <c r="B91" s="240" t="s">
        <v>139</v>
      </c>
      <c r="C91" s="241"/>
      <c r="D91" s="12">
        <v>300000</v>
      </c>
      <c r="E91" s="12"/>
      <c r="F91" s="12">
        <v>0</v>
      </c>
      <c r="G91" s="12"/>
      <c r="H91" s="12"/>
      <c r="I91" s="12"/>
      <c r="J91" s="12">
        <v>6250000</v>
      </c>
      <c r="K91" s="12"/>
      <c r="L91" s="12">
        <v>100000</v>
      </c>
      <c r="M91" s="12"/>
      <c r="N91" s="12"/>
      <c r="O91" s="12"/>
      <c r="P91" s="56">
        <f t="shared" si="18"/>
        <v>6650000</v>
      </c>
    </row>
    <row r="92" spans="1:16" ht="15.75">
      <c r="A92" s="68" t="s">
        <v>223</v>
      </c>
      <c r="B92" s="240" t="s">
        <v>141</v>
      </c>
      <c r="C92" s="241"/>
      <c r="D92" s="12">
        <v>0</v>
      </c>
      <c r="E92" s="12"/>
      <c r="F92" s="12">
        <v>0</v>
      </c>
      <c r="G92" s="12"/>
      <c r="H92" s="12"/>
      <c r="I92" s="12"/>
      <c r="J92" s="12">
        <v>30000</v>
      </c>
      <c r="K92" s="12"/>
      <c r="L92" s="12">
        <v>0</v>
      </c>
      <c r="M92" s="12"/>
      <c r="N92" s="12"/>
      <c r="O92" s="12"/>
      <c r="P92" s="56">
        <f t="shared" si="18"/>
        <v>30000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>
        <v>533</v>
      </c>
      <c r="E96" s="12"/>
      <c r="F96" s="12">
        <v>1861</v>
      </c>
      <c r="G96" s="12"/>
      <c r="H96" s="12"/>
      <c r="I96" s="12">
        <v>13</v>
      </c>
      <c r="J96" s="12">
        <v>1</v>
      </c>
      <c r="K96" s="12"/>
      <c r="L96" s="12">
        <v>41</v>
      </c>
      <c r="M96" s="12"/>
      <c r="N96" s="12"/>
      <c r="O96" s="12"/>
      <c r="P96" s="56">
        <f t="shared" si="18"/>
        <v>2449</v>
      </c>
    </row>
    <row r="97" spans="1:16" ht="38.25" customHeight="1">
      <c r="A97" s="70" t="s">
        <v>229</v>
      </c>
      <c r="B97" s="262" t="s">
        <v>230</v>
      </c>
      <c r="C97" s="269"/>
      <c r="D97" s="12">
        <v>55</v>
      </c>
      <c r="E97" s="12"/>
      <c r="F97" s="12">
        <v>601</v>
      </c>
      <c r="G97" s="12"/>
      <c r="H97" s="12"/>
      <c r="I97" s="12">
        <v>3</v>
      </c>
      <c r="J97" s="12">
        <v>0</v>
      </c>
      <c r="K97" s="12"/>
      <c r="L97" s="12">
        <v>18</v>
      </c>
      <c r="M97" s="12"/>
      <c r="N97" s="12"/>
      <c r="O97" s="12"/>
      <c r="P97" s="56">
        <f t="shared" si="18"/>
        <v>677</v>
      </c>
    </row>
    <row r="98" spans="1:16" ht="115.5" customHeight="1">
      <c r="A98" s="14" t="s">
        <v>231</v>
      </c>
      <c r="B98" s="260" t="s">
        <v>232</v>
      </c>
      <c r="C98" s="269"/>
      <c r="D98" s="12">
        <v>1349000</v>
      </c>
      <c r="E98" s="12"/>
      <c r="F98" s="12">
        <v>1867000</v>
      </c>
      <c r="G98" s="12"/>
      <c r="H98" s="12"/>
      <c r="I98" s="12">
        <v>13000</v>
      </c>
      <c r="J98" s="12">
        <v>2000</v>
      </c>
      <c r="K98" s="12"/>
      <c r="L98" s="12">
        <v>114000</v>
      </c>
      <c r="M98" s="12"/>
      <c r="N98" s="12"/>
      <c r="O98" s="12"/>
      <c r="P98" s="56">
        <f t="shared" si="18"/>
        <v>3345000</v>
      </c>
    </row>
    <row r="99" spans="1:16" ht="43.5" customHeight="1">
      <c r="A99" s="14" t="s">
        <v>233</v>
      </c>
      <c r="B99" s="262" t="s">
        <v>230</v>
      </c>
      <c r="C99" s="269"/>
      <c r="D99" s="12">
        <v>366000</v>
      </c>
      <c r="E99" s="12"/>
      <c r="F99" s="12">
        <v>601000</v>
      </c>
      <c r="G99" s="12"/>
      <c r="H99" s="12"/>
      <c r="I99" s="12">
        <v>3000</v>
      </c>
      <c r="J99" s="12">
        <v>0</v>
      </c>
      <c r="K99" s="12"/>
      <c r="L99" s="12">
        <v>63500</v>
      </c>
      <c r="M99" s="12"/>
      <c r="N99" s="12"/>
      <c r="O99" s="12"/>
      <c r="P99" s="56">
        <f t="shared" si="18"/>
        <v>1033500</v>
      </c>
    </row>
    <row r="100" spans="1:16" ht="121.5" customHeight="1">
      <c r="A100" s="14" t="s">
        <v>234</v>
      </c>
      <c r="B100" s="260" t="s">
        <v>235</v>
      </c>
      <c r="C100" s="269"/>
      <c r="D100" s="12">
        <v>1</v>
      </c>
      <c r="E100" s="12"/>
      <c r="F100" s="12">
        <v>1076</v>
      </c>
      <c r="G100" s="12"/>
      <c r="H100" s="12"/>
      <c r="I100" s="12">
        <v>10</v>
      </c>
      <c r="J100" s="12">
        <v>733</v>
      </c>
      <c r="K100" s="12"/>
      <c r="L100" s="12">
        <v>62</v>
      </c>
      <c r="M100" s="12"/>
      <c r="N100" s="12"/>
      <c r="O100" s="12"/>
      <c r="P100" s="56">
        <f t="shared" si="18"/>
        <v>1882</v>
      </c>
    </row>
    <row r="101" spans="1:16" ht="39" customHeight="1">
      <c r="A101" s="14" t="s">
        <v>236</v>
      </c>
      <c r="B101" s="262" t="s">
        <v>230</v>
      </c>
      <c r="C101" s="269"/>
      <c r="D101" s="12">
        <v>0</v>
      </c>
      <c r="E101" s="12"/>
      <c r="F101" s="12">
        <v>78</v>
      </c>
      <c r="G101" s="12"/>
      <c r="H101" s="12"/>
      <c r="I101" s="12">
        <v>0</v>
      </c>
      <c r="J101" s="12">
        <v>49</v>
      </c>
      <c r="K101" s="12"/>
      <c r="L101" s="12">
        <v>42</v>
      </c>
      <c r="M101" s="12"/>
      <c r="N101" s="12"/>
      <c r="O101" s="12"/>
      <c r="P101" s="56">
        <f t="shared" si="18"/>
        <v>169</v>
      </c>
    </row>
    <row r="102" spans="1:16" ht="122.25" customHeight="1">
      <c r="A102" s="14" t="s">
        <v>237</v>
      </c>
      <c r="B102" s="260" t="s">
        <v>238</v>
      </c>
      <c r="C102" s="269"/>
      <c r="D102" s="12">
        <v>1000</v>
      </c>
      <c r="E102" s="12"/>
      <c r="F102" s="12">
        <v>1138000</v>
      </c>
      <c r="G102" s="12"/>
      <c r="H102" s="12"/>
      <c r="I102" s="12">
        <v>10000</v>
      </c>
      <c r="J102" s="12">
        <v>1828000</v>
      </c>
      <c r="K102" s="12"/>
      <c r="L102" s="12">
        <v>228000</v>
      </c>
      <c r="M102" s="12"/>
      <c r="N102" s="12"/>
      <c r="O102" s="12"/>
      <c r="P102" s="56">
        <f t="shared" si="18"/>
        <v>3205000</v>
      </c>
    </row>
    <row r="103" spans="1:16" ht="36.75" customHeight="1">
      <c r="A103" s="14" t="s">
        <v>239</v>
      </c>
      <c r="B103" s="262" t="s">
        <v>230</v>
      </c>
      <c r="C103" s="269"/>
      <c r="D103" s="12">
        <v>0</v>
      </c>
      <c r="E103" s="12"/>
      <c r="F103" s="12">
        <v>78500</v>
      </c>
      <c r="G103" s="12"/>
      <c r="H103" s="12"/>
      <c r="I103" s="12">
        <v>0</v>
      </c>
      <c r="J103" s="12">
        <v>111000</v>
      </c>
      <c r="K103" s="12"/>
      <c r="L103" s="12">
        <v>136500</v>
      </c>
      <c r="M103" s="12"/>
      <c r="N103" s="12"/>
      <c r="O103" s="12"/>
      <c r="P103" s="56">
        <f t="shared" si="18"/>
        <v>326000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1830537</v>
      </c>
      <c r="E104" s="91">
        <f t="shared" ref="E104:O104" si="22">E105+E108</f>
        <v>0</v>
      </c>
      <c r="F104" s="91">
        <f t="shared" si="22"/>
        <v>1895293</v>
      </c>
      <c r="G104" s="91">
        <f t="shared" si="22"/>
        <v>0</v>
      </c>
      <c r="H104" s="91">
        <f t="shared" si="22"/>
        <v>0</v>
      </c>
      <c r="I104" s="91">
        <f t="shared" si="22"/>
        <v>37498</v>
      </c>
      <c r="J104" s="91">
        <f t="shared" si="22"/>
        <v>1767315</v>
      </c>
      <c r="K104" s="91">
        <f t="shared" si="22"/>
        <v>0</v>
      </c>
      <c r="L104" s="91">
        <f t="shared" si="22"/>
        <v>592021</v>
      </c>
      <c r="M104" s="91">
        <f t="shared" si="22"/>
        <v>300</v>
      </c>
      <c r="N104" s="91">
        <f t="shared" si="22"/>
        <v>0</v>
      </c>
      <c r="O104" s="91">
        <f t="shared" si="22"/>
        <v>0</v>
      </c>
      <c r="P104" s="56">
        <f t="shared" si="18"/>
        <v>6122964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1626000</v>
      </c>
      <c r="E105" s="91">
        <f t="shared" ref="E105:O108" si="23">E106+E107</f>
        <v>0</v>
      </c>
      <c r="F105" s="91">
        <f t="shared" si="23"/>
        <v>965634</v>
      </c>
      <c r="G105" s="91">
        <f t="shared" si="23"/>
        <v>0</v>
      </c>
      <c r="H105" s="91">
        <f t="shared" si="23"/>
        <v>0</v>
      </c>
      <c r="I105" s="91">
        <f t="shared" si="23"/>
        <v>26000</v>
      </c>
      <c r="J105" s="91">
        <f t="shared" si="23"/>
        <v>291325</v>
      </c>
      <c r="K105" s="91">
        <f t="shared" si="23"/>
        <v>0</v>
      </c>
      <c r="L105" s="91">
        <f t="shared" si="23"/>
        <v>367500</v>
      </c>
      <c r="M105" s="91">
        <f t="shared" si="23"/>
        <v>300</v>
      </c>
      <c r="N105" s="91">
        <f t="shared" si="23"/>
        <v>0</v>
      </c>
      <c r="O105" s="91">
        <f t="shared" si="23"/>
        <v>0</v>
      </c>
      <c r="P105" s="56">
        <f t="shared" si="18"/>
        <v>3276759</v>
      </c>
    </row>
    <row r="106" spans="1:16" ht="49.5" customHeight="1">
      <c r="A106" s="14" t="s">
        <v>246</v>
      </c>
      <c r="B106" s="262" t="s">
        <v>247</v>
      </c>
      <c r="C106" s="269"/>
      <c r="D106" s="12">
        <v>1411000</v>
      </c>
      <c r="E106" s="12"/>
      <c r="F106" s="12">
        <v>546000</v>
      </c>
      <c r="G106" s="12"/>
      <c r="H106" s="12"/>
      <c r="I106" s="12">
        <v>17000</v>
      </c>
      <c r="J106" s="12">
        <v>2000</v>
      </c>
      <c r="K106" s="12"/>
      <c r="L106" s="12">
        <v>221000</v>
      </c>
      <c r="M106" s="12">
        <v>0</v>
      </c>
      <c r="N106" s="12"/>
      <c r="O106" s="12"/>
      <c r="P106" s="56">
        <f t="shared" si="18"/>
        <v>2197000</v>
      </c>
    </row>
    <row r="107" spans="1:16" ht="49.5" customHeight="1">
      <c r="A107" s="14" t="s">
        <v>249</v>
      </c>
      <c r="B107" s="262" t="s">
        <v>250</v>
      </c>
      <c r="C107" s="269"/>
      <c r="D107" s="12">
        <v>215000</v>
      </c>
      <c r="E107" s="12"/>
      <c r="F107" s="12">
        <v>419634</v>
      </c>
      <c r="G107" s="12"/>
      <c r="H107" s="12"/>
      <c r="I107" s="12">
        <v>9000</v>
      </c>
      <c r="J107" s="12">
        <v>289325</v>
      </c>
      <c r="K107" s="12"/>
      <c r="L107" s="12">
        <v>146500</v>
      </c>
      <c r="M107" s="12">
        <v>300</v>
      </c>
      <c r="N107" s="12"/>
      <c r="O107" s="12"/>
      <c r="P107" s="56">
        <f t="shared" si="18"/>
        <v>1079759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204537</v>
      </c>
      <c r="E108" s="91">
        <f t="shared" si="23"/>
        <v>0</v>
      </c>
      <c r="F108" s="91">
        <f t="shared" si="23"/>
        <v>929659</v>
      </c>
      <c r="G108" s="91">
        <f t="shared" si="23"/>
        <v>0</v>
      </c>
      <c r="H108" s="91">
        <f t="shared" si="23"/>
        <v>0</v>
      </c>
      <c r="I108" s="91">
        <f t="shared" si="23"/>
        <v>11498</v>
      </c>
      <c r="J108" s="91">
        <f t="shared" si="23"/>
        <v>1475990</v>
      </c>
      <c r="K108" s="91">
        <f t="shared" si="23"/>
        <v>0</v>
      </c>
      <c r="L108" s="91">
        <f t="shared" si="23"/>
        <v>224521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2846205</v>
      </c>
    </row>
    <row r="109" spans="1:16" ht="45" customHeight="1">
      <c r="A109" s="74" t="s">
        <v>254</v>
      </c>
      <c r="B109" s="262" t="s">
        <v>247</v>
      </c>
      <c r="C109" s="269"/>
      <c r="D109" s="12">
        <v>174478</v>
      </c>
      <c r="E109" s="12"/>
      <c r="F109" s="12">
        <v>65334</v>
      </c>
      <c r="G109" s="12"/>
      <c r="H109" s="12"/>
      <c r="I109" s="12">
        <v>1000</v>
      </c>
      <c r="J109" s="12">
        <v>2000</v>
      </c>
      <c r="K109" s="12"/>
      <c r="L109" s="12">
        <v>43521</v>
      </c>
      <c r="M109" s="12"/>
      <c r="N109" s="12"/>
      <c r="O109" s="12"/>
      <c r="P109" s="56">
        <f t="shared" si="18"/>
        <v>286333</v>
      </c>
    </row>
    <row r="110" spans="1:16" ht="47.25" customHeight="1">
      <c r="A110" s="14" t="s">
        <v>256</v>
      </c>
      <c r="B110" s="262" t="s">
        <v>257</v>
      </c>
      <c r="C110" s="269"/>
      <c r="D110" s="12">
        <v>30059</v>
      </c>
      <c r="E110" s="12"/>
      <c r="F110" s="12">
        <v>864325</v>
      </c>
      <c r="G110" s="12"/>
      <c r="H110" s="12"/>
      <c r="I110" s="12">
        <v>10498</v>
      </c>
      <c r="J110" s="12">
        <v>1473990</v>
      </c>
      <c r="K110" s="12"/>
      <c r="L110" s="12">
        <v>181000</v>
      </c>
      <c r="M110" s="12"/>
      <c r="N110" s="12"/>
      <c r="O110" s="12"/>
      <c r="P110" s="56">
        <f t="shared" si="18"/>
        <v>2559872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1941522</v>
      </c>
      <c r="E111" s="28">
        <f t="shared" ref="E111:O111" si="24">E57-E75-E106-E109</f>
        <v>0</v>
      </c>
      <c r="F111" s="28">
        <f t="shared" si="24"/>
        <v>2523666</v>
      </c>
      <c r="G111" s="28">
        <f t="shared" si="24"/>
        <v>0</v>
      </c>
      <c r="H111" s="28">
        <f t="shared" si="24"/>
        <v>0</v>
      </c>
      <c r="I111" s="28">
        <f t="shared" si="24"/>
        <v>29000</v>
      </c>
      <c r="J111" s="28">
        <f>J57-J75-J106-J109</f>
        <v>0</v>
      </c>
      <c r="K111" s="28">
        <f t="shared" si="24"/>
        <v>0</v>
      </c>
      <c r="L111" s="28">
        <f>L57-L75-L106-L109</f>
        <v>100979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4595167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1175522</v>
      </c>
      <c r="E112" s="91">
        <f t="shared" ref="E112:O112" si="25">E113+E114</f>
        <v>0</v>
      </c>
      <c r="F112" s="91">
        <f t="shared" si="25"/>
        <v>6188360</v>
      </c>
      <c r="G112" s="91">
        <f t="shared" si="25"/>
        <v>0</v>
      </c>
      <c r="H112" s="91">
        <f t="shared" si="25"/>
        <v>0</v>
      </c>
      <c r="I112" s="91">
        <f t="shared" si="25"/>
        <v>36500</v>
      </c>
      <c r="J112" s="91">
        <f t="shared" si="25"/>
        <v>5083271</v>
      </c>
      <c r="K112" s="91">
        <f t="shared" si="25"/>
        <v>0</v>
      </c>
      <c r="L112" s="91">
        <f t="shared" si="25"/>
        <v>167776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12651429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1174522</v>
      </c>
      <c r="E113" s="91">
        <f t="shared" si="26"/>
        <v>0</v>
      </c>
      <c r="F113" s="91">
        <f t="shared" si="26"/>
        <v>1801666</v>
      </c>
      <c r="G113" s="91">
        <f t="shared" si="26"/>
        <v>0</v>
      </c>
      <c r="H113" s="91">
        <f t="shared" si="26"/>
        <v>0</v>
      </c>
      <c r="I113" s="91">
        <f t="shared" si="26"/>
        <v>12000</v>
      </c>
      <c r="J113" s="91">
        <f t="shared" si="26"/>
        <v>0</v>
      </c>
      <c r="K113" s="91">
        <f t="shared" si="26"/>
        <v>0</v>
      </c>
      <c r="L113" s="91">
        <f t="shared" si="26"/>
        <v>70479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3058667</v>
      </c>
    </row>
    <row r="114" spans="1:16" ht="47.25" customHeight="1">
      <c r="A114" s="14" t="s">
        <v>265</v>
      </c>
      <c r="B114" s="267" t="s">
        <v>266</v>
      </c>
      <c r="C114" s="272"/>
      <c r="D114" s="93">
        <v>1000</v>
      </c>
      <c r="E114" s="93"/>
      <c r="F114" s="93">
        <v>4386694</v>
      </c>
      <c r="G114" s="93"/>
      <c r="H114" s="93"/>
      <c r="I114" s="93">
        <v>24500</v>
      </c>
      <c r="J114" s="93">
        <v>5083271</v>
      </c>
      <c r="K114" s="93"/>
      <c r="L114" s="93">
        <v>97297</v>
      </c>
      <c r="M114" s="93"/>
      <c r="N114" s="93"/>
      <c r="O114" s="93"/>
      <c r="P114" s="56">
        <f t="shared" si="18"/>
        <v>9592762</v>
      </c>
    </row>
    <row r="115" spans="1:16" ht="103.5" customHeight="1">
      <c r="A115" s="14" t="s">
        <v>267</v>
      </c>
      <c r="B115" s="262" t="s">
        <v>268</v>
      </c>
      <c r="C115" s="269"/>
      <c r="D115" s="12">
        <v>85</v>
      </c>
      <c r="E115" s="12"/>
      <c r="F115" s="12">
        <v>1200</v>
      </c>
      <c r="G115" s="12"/>
      <c r="H115" s="12"/>
      <c r="I115" s="12">
        <v>94</v>
      </c>
      <c r="J115" s="12">
        <v>810</v>
      </c>
      <c r="K115" s="12"/>
      <c r="L115" s="12">
        <v>952</v>
      </c>
      <c r="M115" s="12"/>
      <c r="N115" s="12"/>
      <c r="O115" s="12"/>
      <c r="P115" s="56">
        <f t="shared" si="18"/>
        <v>3141</v>
      </c>
    </row>
    <row r="116" spans="1:16" ht="135" customHeight="1">
      <c r="A116" s="14" t="s">
        <v>269</v>
      </c>
      <c r="B116" s="262" t="s">
        <v>270</v>
      </c>
      <c r="C116" s="269"/>
      <c r="D116" s="12">
        <v>1</v>
      </c>
      <c r="E116" s="12"/>
      <c r="F116" s="12">
        <v>446</v>
      </c>
      <c r="G116" s="12"/>
      <c r="H116" s="12"/>
      <c r="I116" s="12">
        <v>0</v>
      </c>
      <c r="J116" s="12">
        <v>275</v>
      </c>
      <c r="K116" s="12"/>
      <c r="L116" s="12">
        <v>0</v>
      </c>
      <c r="M116" s="12"/>
      <c r="N116" s="12"/>
      <c r="O116" s="12"/>
      <c r="P116" s="56">
        <f t="shared" si="18"/>
        <v>722</v>
      </c>
    </row>
    <row r="117" spans="1:16" ht="105.75" customHeight="1">
      <c r="A117" s="14" t="s">
        <v>271</v>
      </c>
      <c r="B117" s="239" t="s">
        <v>272</v>
      </c>
      <c r="C117" s="241"/>
      <c r="D117" s="12">
        <v>18</v>
      </c>
      <c r="E117" s="12"/>
      <c r="F117" s="12">
        <v>114</v>
      </c>
      <c r="G117" s="12"/>
      <c r="H117" s="12"/>
      <c r="I117" s="12">
        <v>1</v>
      </c>
      <c r="J117" s="12">
        <v>0</v>
      </c>
      <c r="K117" s="12"/>
      <c r="L117" s="12">
        <v>0</v>
      </c>
      <c r="M117" s="12"/>
      <c r="N117" s="17"/>
      <c r="O117" s="88"/>
      <c r="P117" s="56">
        <f t="shared" si="18"/>
        <v>133</v>
      </c>
    </row>
    <row r="118" spans="1:16" ht="70.5" customHeight="1">
      <c r="A118" s="14" t="s">
        <v>273</v>
      </c>
      <c r="B118" s="197" t="s">
        <v>274</v>
      </c>
      <c r="C118" s="197"/>
      <c r="D118" s="12">
        <v>7</v>
      </c>
      <c r="E118" s="12"/>
      <c r="F118" s="12">
        <v>2088</v>
      </c>
      <c r="G118" s="12"/>
      <c r="H118" s="12"/>
      <c r="I118" s="12">
        <v>15</v>
      </c>
      <c r="J118" s="12">
        <v>423</v>
      </c>
      <c r="K118" s="12"/>
      <c r="L118" s="12">
        <v>351</v>
      </c>
      <c r="M118" s="12">
        <v>269</v>
      </c>
      <c r="N118" s="17"/>
      <c r="O118" s="88"/>
      <c r="P118" s="56">
        <f t="shared" si="18"/>
        <v>3153</v>
      </c>
    </row>
    <row r="119" spans="1:16" ht="71.25" customHeight="1">
      <c r="A119" s="14" t="s">
        <v>275</v>
      </c>
      <c r="B119" s="197" t="s">
        <v>276</v>
      </c>
      <c r="C119" s="197"/>
      <c r="D119" s="12">
        <v>346000</v>
      </c>
      <c r="E119" s="12"/>
      <c r="F119" s="12">
        <v>2505222</v>
      </c>
      <c r="G119" s="12"/>
      <c r="H119" s="12"/>
      <c r="I119" s="12">
        <v>14947</v>
      </c>
      <c r="J119" s="12">
        <v>2690355</v>
      </c>
      <c r="K119" s="12"/>
      <c r="L119" s="12">
        <v>908758</v>
      </c>
      <c r="M119" s="12">
        <v>78259</v>
      </c>
      <c r="N119" s="17"/>
      <c r="O119" s="88"/>
      <c r="P119" s="56">
        <f t="shared" si="18"/>
        <v>6543541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168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163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5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16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313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314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315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lm331R8qEVzMhx92mUMxfOUWZ7dei0IyGyv39od0hSZpnKc+i7Nf2juATWiX8kVgQ5bv7HbUbfXVFQdzQweafg==" saltValue="orgQ6X4yZZVIlbdGDWGEw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5" workbookViewId="0">
      <selection activeCell="L50" sqref="L50"/>
    </sheetView>
  </sheetViews>
  <sheetFormatPr defaultRowHeight="15"/>
  <cols>
    <col min="2" max="2" width="18.5703125" customWidth="1"/>
    <col min="3" max="3" width="18.28515625" customWidth="1"/>
    <col min="12" max="12" width="11.140625" customWidth="1"/>
    <col min="14" max="14" width="6.42578125" customWidth="1"/>
    <col min="15" max="15" width="7.85546875" customWidth="1"/>
    <col min="16" max="16" width="13.42578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316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72" customHeight="1">
      <c r="A11" s="12" t="s">
        <v>93</v>
      </c>
      <c r="B11" s="197" t="s">
        <v>94</v>
      </c>
      <c r="C11" s="197"/>
      <c r="D11" s="196" t="s">
        <v>312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312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11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38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0</v>
      </c>
      <c r="K20" s="86">
        <f t="shared" si="0"/>
        <v>0</v>
      </c>
      <c r="L20" s="86">
        <f t="shared" si="0"/>
        <v>11296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11296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/>
      <c r="K21" s="12"/>
      <c r="L21" s="12">
        <v>11296</v>
      </c>
      <c r="M21" s="12"/>
      <c r="N21" s="12"/>
      <c r="O21" s="12"/>
      <c r="P21" s="56">
        <f t="shared" si="1"/>
        <v>11296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0</v>
      </c>
      <c r="K27" s="87">
        <f t="shared" si="2"/>
        <v>0</v>
      </c>
      <c r="L27" s="87">
        <f t="shared" si="2"/>
        <v>11296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11296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/>
      <c r="K28" s="12"/>
      <c r="L28" s="12">
        <v>10964</v>
      </c>
      <c r="M28" s="12"/>
      <c r="N28" s="17"/>
      <c r="O28" s="88"/>
      <c r="P28" s="56">
        <f t="shared" si="1"/>
        <v>10964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>
        <v>332</v>
      </c>
      <c r="M29" s="12"/>
      <c r="N29" s="17"/>
      <c r="O29" s="88"/>
      <c r="P29" s="56">
        <f t="shared" si="1"/>
        <v>332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>
        <v>0</v>
      </c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>
        <v>0</v>
      </c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>
        <v>0</v>
      </c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0</v>
      </c>
      <c r="K34" s="87">
        <f t="shared" si="4"/>
        <v>0</v>
      </c>
      <c r="L34" s="87">
        <f t="shared" si="4"/>
        <v>11296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11296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/>
      <c r="K36" s="12"/>
      <c r="L36" s="12">
        <v>0</v>
      </c>
      <c r="M36" s="12"/>
      <c r="N36" s="17"/>
      <c r="O36" s="88"/>
      <c r="P36" s="56">
        <f t="shared" si="1"/>
        <v>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>
        <v>0</v>
      </c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>
        <v>0</v>
      </c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>
        <v>0</v>
      </c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>
        <v>0</v>
      </c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  <c r="L42" s="89">
        <f t="shared" si="7"/>
        <v>11296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11296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/>
      <c r="K43" s="12"/>
      <c r="L43" s="12">
        <v>10964</v>
      </c>
      <c r="M43" s="12"/>
      <c r="N43" s="17"/>
      <c r="O43" s="88"/>
      <c r="P43" s="56">
        <f t="shared" si="1"/>
        <v>10964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>
        <v>332</v>
      </c>
      <c r="M44" s="12"/>
      <c r="N44" s="17"/>
      <c r="O44" s="88"/>
      <c r="P44" s="56">
        <f t="shared" si="1"/>
        <v>332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>
        <v>0</v>
      </c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>
        <v>0</v>
      </c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>
        <v>0</v>
      </c>
      <c r="M48" s="12"/>
      <c r="N48" s="17"/>
      <c r="O48" s="88"/>
      <c r="P48" s="56">
        <f t="shared" si="1"/>
        <v>0</v>
      </c>
    </row>
    <row r="49" spans="1:16" ht="7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>
        <v>0</v>
      </c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>
        <v>0</v>
      </c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>
        <v>0</v>
      </c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>
        <v>0</v>
      </c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>
        <v>0</v>
      </c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0</v>
      </c>
      <c r="L57" s="91">
        <f t="shared" si="11"/>
        <v>30828000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30828000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/>
      <c r="K58" s="12"/>
      <c r="L58" s="12">
        <v>21928000</v>
      </c>
      <c r="M58" s="12"/>
      <c r="N58" s="12"/>
      <c r="O58" s="12"/>
      <c r="P58" s="56">
        <f t="shared" si="1"/>
        <v>21928000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>
        <v>8900000</v>
      </c>
      <c r="M59" s="12"/>
      <c r="N59" s="12"/>
      <c r="O59" s="12"/>
      <c r="P59" s="56">
        <f t="shared" si="1"/>
        <v>8900000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>
        <v>0</v>
      </c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>
        <v>0</v>
      </c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>
        <v>0</v>
      </c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104">
        <v>400</v>
      </c>
      <c r="M64" s="92"/>
      <c r="N64" s="92"/>
      <c r="O64" s="92"/>
      <c r="P64" s="56">
        <f t="shared" si="1"/>
        <v>400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>
        <v>3013000</v>
      </c>
      <c r="M65" s="12"/>
      <c r="N65" s="12"/>
      <c r="O65" s="12"/>
      <c r="P65" s="56">
        <f t="shared" si="1"/>
        <v>3013000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>
        <v>386</v>
      </c>
      <c r="M66" s="12"/>
      <c r="N66" s="12"/>
      <c r="O66" s="12"/>
      <c r="P66" s="56">
        <f t="shared" si="1"/>
        <v>386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>
        <v>2500000</v>
      </c>
      <c r="M67" s="12"/>
      <c r="N67" s="12"/>
      <c r="O67" s="12"/>
      <c r="P67" s="56">
        <f t="shared" si="1"/>
        <v>2500000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312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312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>
        <v>249</v>
      </c>
      <c r="M69" s="12"/>
      <c r="N69" s="12"/>
      <c r="O69" s="12"/>
      <c r="P69" s="56">
        <f t="shared" si="1"/>
        <v>249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>
        <v>63</v>
      </c>
      <c r="M70" s="12"/>
      <c r="N70" s="12"/>
      <c r="O70" s="12"/>
      <c r="P70" s="56">
        <f t="shared" si="1"/>
        <v>63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>
        <v>0</v>
      </c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>
        <v>0</v>
      </c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>
        <v>0</v>
      </c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2373000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2373000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>
        <v>498000</v>
      </c>
      <c r="M76" s="12"/>
      <c r="N76" s="12"/>
      <c r="O76" s="12"/>
      <c r="P76" s="56">
        <f t="shared" si="1"/>
        <v>498000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>
        <v>1875000</v>
      </c>
      <c r="M77" s="12"/>
      <c r="N77" s="12"/>
      <c r="O77" s="12"/>
      <c r="P77" s="56">
        <f t="shared" si="1"/>
        <v>1875000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>
        <v>0</v>
      </c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>
        <v>0</v>
      </c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>
        <v>0</v>
      </c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364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364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>
        <v>307</v>
      </c>
      <c r="M83" s="12"/>
      <c r="N83" s="12"/>
      <c r="O83" s="12"/>
      <c r="P83" s="56">
        <f t="shared" si="1"/>
        <v>307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>
        <v>57</v>
      </c>
      <c r="M84" s="12"/>
      <c r="N84" s="12"/>
      <c r="O84" s="12"/>
      <c r="P84" s="56">
        <f t="shared" ref="P84:P119" si="18">D84+E84+F84+G84+H84+I84+J84+K84+L84+M84+N84+O84</f>
        <v>57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>
        <v>0</v>
      </c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>
        <v>0</v>
      </c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>
        <v>0</v>
      </c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2339000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2339000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>
        <v>614000</v>
      </c>
      <c r="M90" s="12"/>
      <c r="N90" s="12"/>
      <c r="O90" s="12"/>
      <c r="P90" s="56">
        <f t="shared" si="18"/>
        <v>614000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>
        <v>1725000</v>
      </c>
      <c r="M91" s="12"/>
      <c r="N91" s="12"/>
      <c r="O91" s="12"/>
      <c r="P91" s="56">
        <f t="shared" si="18"/>
        <v>1725000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>
        <v>0</v>
      </c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>
        <v>0</v>
      </c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>
        <v>0</v>
      </c>
      <c r="M95" s="12"/>
      <c r="N95" s="12"/>
      <c r="O95" s="12"/>
      <c r="P95" s="56">
        <f t="shared" si="18"/>
        <v>0</v>
      </c>
    </row>
    <row r="96" spans="1:16" ht="111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>
        <v>4406</v>
      </c>
      <c r="M96" s="12"/>
      <c r="N96" s="12"/>
      <c r="O96" s="12"/>
      <c r="P96" s="56">
        <f t="shared" si="18"/>
        <v>4406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>
        <v>234</v>
      </c>
      <c r="M97" s="12"/>
      <c r="N97" s="12"/>
      <c r="O97" s="12"/>
      <c r="P97" s="56">
        <f t="shared" si="18"/>
        <v>234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>
        <v>11699000</v>
      </c>
      <c r="M98" s="12"/>
      <c r="N98" s="12"/>
      <c r="O98" s="12"/>
      <c r="P98" s="56">
        <f t="shared" si="18"/>
        <v>11699000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>
        <v>560000</v>
      </c>
      <c r="M99" s="12"/>
      <c r="N99" s="12"/>
      <c r="O99" s="12"/>
      <c r="P99" s="56">
        <f t="shared" si="18"/>
        <v>560000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>
        <v>3256</v>
      </c>
      <c r="M100" s="12"/>
      <c r="N100" s="12"/>
      <c r="O100" s="12"/>
      <c r="P100" s="56">
        <f t="shared" si="18"/>
        <v>3256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>
        <v>58</v>
      </c>
      <c r="M101" s="12"/>
      <c r="N101" s="12"/>
      <c r="O101" s="12"/>
      <c r="P101" s="56">
        <f t="shared" si="18"/>
        <v>58</v>
      </c>
    </row>
    <row r="102" spans="1:16" ht="129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>
        <v>8481000</v>
      </c>
      <c r="M102" s="12"/>
      <c r="N102" s="12"/>
      <c r="O102" s="12"/>
      <c r="P102" s="56">
        <f t="shared" si="18"/>
        <v>8481000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>
        <v>233000</v>
      </c>
      <c r="M103" s="12"/>
      <c r="N103" s="12"/>
      <c r="O103" s="12"/>
      <c r="P103" s="56">
        <f t="shared" si="18"/>
        <v>233000</v>
      </c>
    </row>
    <row r="104" spans="1:16" ht="54.75" customHeight="1">
      <c r="A104" s="14" t="s">
        <v>240</v>
      </c>
      <c r="B104" s="250" t="s">
        <v>241</v>
      </c>
      <c r="C104" s="251"/>
      <c r="D104" s="28">
        <f>D105+D108</f>
        <v>0</v>
      </c>
      <c r="E104" s="28">
        <f t="shared" ref="E104:O104" si="22">E105+E108</f>
        <v>0</v>
      </c>
      <c r="F104" s="28">
        <f t="shared" si="22"/>
        <v>0</v>
      </c>
      <c r="G104" s="28">
        <f t="shared" si="22"/>
        <v>0</v>
      </c>
      <c r="H104" s="28">
        <f t="shared" si="22"/>
        <v>0</v>
      </c>
      <c r="I104" s="28">
        <f t="shared" si="22"/>
        <v>0</v>
      </c>
      <c r="J104" s="28">
        <f t="shared" si="22"/>
        <v>0</v>
      </c>
      <c r="K104" s="28">
        <f t="shared" si="22"/>
        <v>0</v>
      </c>
      <c r="L104" s="28">
        <f t="shared" si="22"/>
        <v>35122892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56">
        <f t="shared" si="18"/>
        <v>35122892</v>
      </c>
    </row>
    <row r="105" spans="1:16" ht="54.75" customHeight="1">
      <c r="A105" s="14" t="s">
        <v>243</v>
      </c>
      <c r="B105" s="250" t="s">
        <v>244</v>
      </c>
      <c r="C105" s="251"/>
      <c r="D105" s="28">
        <f>D106+D107</f>
        <v>0</v>
      </c>
      <c r="E105" s="28">
        <f t="shared" ref="E105:O108" si="23">E106+E107</f>
        <v>0</v>
      </c>
      <c r="F105" s="28">
        <f t="shared" si="23"/>
        <v>0</v>
      </c>
      <c r="G105" s="28">
        <f t="shared" si="23"/>
        <v>0</v>
      </c>
      <c r="H105" s="28">
        <f t="shared" si="23"/>
        <v>0</v>
      </c>
      <c r="I105" s="28">
        <f t="shared" si="23"/>
        <v>0</v>
      </c>
      <c r="J105" s="28">
        <f t="shared" si="23"/>
        <v>0</v>
      </c>
      <c r="K105" s="28">
        <f t="shared" si="23"/>
        <v>0</v>
      </c>
      <c r="L105" s="28">
        <f t="shared" si="23"/>
        <v>17603677</v>
      </c>
      <c r="M105" s="28">
        <f t="shared" si="23"/>
        <v>0</v>
      </c>
      <c r="N105" s="28">
        <f t="shared" si="23"/>
        <v>0</v>
      </c>
      <c r="O105" s="28">
        <f t="shared" si="23"/>
        <v>0</v>
      </c>
      <c r="P105" s="56">
        <f t="shared" si="18"/>
        <v>17603677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>
        <v>13675000</v>
      </c>
      <c r="M106" s="12"/>
      <c r="N106" s="12"/>
      <c r="O106" s="12"/>
      <c r="P106" s="56">
        <f t="shared" si="18"/>
        <v>13675000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>
        <v>3928677</v>
      </c>
      <c r="M107" s="12"/>
      <c r="N107" s="12"/>
      <c r="O107" s="12"/>
      <c r="P107" s="56">
        <f t="shared" si="18"/>
        <v>3928677</v>
      </c>
    </row>
    <row r="108" spans="1:16" ht="54" customHeight="1">
      <c r="A108" s="14" t="s">
        <v>251</v>
      </c>
      <c r="B108" s="250" t="s">
        <v>252</v>
      </c>
      <c r="C108" s="251"/>
      <c r="D108" s="28">
        <f>D109+D110</f>
        <v>0</v>
      </c>
      <c r="E108" s="28">
        <f t="shared" si="23"/>
        <v>0</v>
      </c>
      <c r="F108" s="28">
        <f t="shared" si="23"/>
        <v>0</v>
      </c>
      <c r="G108" s="28">
        <f t="shared" si="23"/>
        <v>0</v>
      </c>
      <c r="H108" s="28">
        <f t="shared" si="23"/>
        <v>0</v>
      </c>
      <c r="I108" s="28">
        <f t="shared" si="23"/>
        <v>0</v>
      </c>
      <c r="J108" s="28">
        <f t="shared" si="23"/>
        <v>0</v>
      </c>
      <c r="K108" s="28">
        <f t="shared" si="23"/>
        <v>0</v>
      </c>
      <c r="L108" s="28">
        <f>L109+L110</f>
        <v>17519215</v>
      </c>
      <c r="M108" s="28">
        <f t="shared" si="23"/>
        <v>0</v>
      </c>
      <c r="N108" s="28">
        <f t="shared" si="23"/>
        <v>0</v>
      </c>
      <c r="O108" s="28">
        <f t="shared" si="23"/>
        <v>0</v>
      </c>
      <c r="P108" s="56">
        <f t="shared" si="18"/>
        <v>17519215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>
        <v>2414779</v>
      </c>
      <c r="M109" s="12"/>
      <c r="N109" s="12"/>
      <c r="O109" s="12"/>
      <c r="P109" s="56">
        <f t="shared" si="18"/>
        <v>2414779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>
        <v>15104436</v>
      </c>
      <c r="M110" s="12"/>
      <c r="N110" s="12"/>
      <c r="O110" s="12"/>
      <c r="P110" s="56">
        <f t="shared" si="18"/>
        <v>15104436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12365221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12365221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13624619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13624619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9284221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9284221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>
        <v>4340398</v>
      </c>
      <c r="M114" s="104"/>
      <c r="N114" s="104"/>
      <c r="O114" s="104"/>
      <c r="P114" s="56">
        <f t="shared" si="18"/>
        <v>4340398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>
        <v>8763</v>
      </c>
      <c r="M115" s="12"/>
      <c r="N115" s="12"/>
      <c r="O115" s="12"/>
      <c r="P115" s="56">
        <f t="shared" si="18"/>
        <v>8763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>
        <v>22</v>
      </c>
      <c r="M116" s="12"/>
      <c r="N116" s="12"/>
      <c r="O116" s="12"/>
      <c r="P116" s="56">
        <f t="shared" si="18"/>
        <v>22</v>
      </c>
    </row>
    <row r="117" spans="1:16" ht="108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>
        <v>5</v>
      </c>
      <c r="M117" s="12"/>
      <c r="N117" s="17"/>
      <c r="O117" s="88"/>
      <c r="P117" s="56">
        <f t="shared" si="18"/>
        <v>5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>
        <v>1197</v>
      </c>
      <c r="M118" s="12"/>
      <c r="N118" s="17"/>
      <c r="O118" s="88"/>
      <c r="P118" s="56">
        <f t="shared" si="18"/>
        <v>1197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>
        <v>11297500</v>
      </c>
      <c r="M119" s="12"/>
      <c r="N119" s="17"/>
      <c r="O119" s="88"/>
      <c r="P119" s="56">
        <f t="shared" si="18"/>
        <v>11297500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167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163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5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16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313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314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315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olYcxcqrX9rArD1FWqHYBlw3POfuafezQVdPZIDdT4Q3UqiFbpT+h2Hd4tuf17qt5wC3W6z6RbKdpLQeScIZzw==" saltValue="ILFa45p73KCEkzVRFQnUn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121" workbookViewId="0">
      <selection activeCell="P111" sqref="P111"/>
    </sheetView>
  </sheetViews>
  <sheetFormatPr defaultRowHeight="15"/>
  <cols>
    <col min="2" max="2" width="18.5703125" customWidth="1"/>
    <col min="3" max="3" width="18.28515625" customWidth="1"/>
    <col min="18" max="18" width="13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317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274" t="s">
        <v>318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2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73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75</v>
      </c>
    </row>
    <row r="21" spans="1:18" ht="74.25" customHeight="1">
      <c r="A21" s="54" t="s">
        <v>122</v>
      </c>
      <c r="B21" s="239" t="s">
        <v>123</v>
      </c>
      <c r="C21" s="241"/>
      <c r="D21" s="12"/>
      <c r="E21" s="12"/>
      <c r="F21" s="12">
        <v>2</v>
      </c>
      <c r="G21" s="12"/>
      <c r="H21" s="12"/>
      <c r="I21" s="12"/>
      <c r="J21" s="12"/>
      <c r="K21" s="12"/>
      <c r="L21" s="12"/>
      <c r="M21" s="12"/>
      <c r="N21" s="12"/>
      <c r="O21" s="12"/>
      <c r="P21" s="56">
        <f t="shared" si="1"/>
        <v>2</v>
      </c>
    </row>
    <row r="22" spans="1:18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73</v>
      </c>
      <c r="K22" s="12"/>
      <c r="L22" s="12"/>
      <c r="M22" s="12"/>
      <c r="N22" s="12"/>
      <c r="O22" s="12"/>
      <c r="P22" s="56">
        <f t="shared" si="1"/>
        <v>73</v>
      </c>
    </row>
    <row r="23" spans="1:18" ht="91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8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8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  <c r="R25" s="22">
        <f>P25*100/P20</f>
        <v>0</v>
      </c>
    </row>
    <row r="26" spans="1:18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8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2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73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75</v>
      </c>
    </row>
    <row r="28" spans="1:18" ht="15.75">
      <c r="A28" s="14" t="s">
        <v>136</v>
      </c>
      <c r="B28" s="239" t="s">
        <v>137</v>
      </c>
      <c r="C28" s="241"/>
      <c r="D28" s="12"/>
      <c r="E28" s="12"/>
      <c r="F28" s="12">
        <v>2</v>
      </c>
      <c r="G28" s="12"/>
      <c r="H28" s="12"/>
      <c r="I28" s="12"/>
      <c r="J28" s="12">
        <v>69</v>
      </c>
      <c r="K28" s="12"/>
      <c r="L28" s="12"/>
      <c r="M28" s="12"/>
      <c r="N28" s="17"/>
      <c r="O28" s="88"/>
      <c r="P28" s="56">
        <f t="shared" si="1"/>
        <v>71</v>
      </c>
    </row>
    <row r="29" spans="1:18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2</v>
      </c>
      <c r="K29" s="12"/>
      <c r="L29" s="12"/>
      <c r="M29" s="12"/>
      <c r="N29" s="17"/>
      <c r="O29" s="88"/>
      <c r="P29" s="56">
        <f t="shared" si="1"/>
        <v>2</v>
      </c>
    </row>
    <row r="30" spans="1:18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>
        <v>2</v>
      </c>
      <c r="K30" s="12"/>
      <c r="L30" s="12"/>
      <c r="M30" s="12"/>
      <c r="N30" s="17"/>
      <c r="O30" s="88"/>
      <c r="P30" s="56">
        <f t="shared" si="1"/>
        <v>2</v>
      </c>
    </row>
    <row r="31" spans="1:18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8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8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8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2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73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75</v>
      </c>
    </row>
    <row r="35" spans="1:18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73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73</v>
      </c>
      <c r="R35" s="22">
        <f>P35*100/P27</f>
        <v>97.333333333333329</v>
      </c>
    </row>
    <row r="36" spans="1:18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69</v>
      </c>
      <c r="K36" s="12"/>
      <c r="L36" s="12"/>
      <c r="M36" s="12"/>
      <c r="N36" s="17"/>
      <c r="O36" s="88"/>
      <c r="P36" s="56">
        <f t="shared" si="1"/>
        <v>69</v>
      </c>
    </row>
    <row r="37" spans="1:18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2</v>
      </c>
      <c r="K37" s="12"/>
      <c r="L37" s="12"/>
      <c r="M37" s="12"/>
      <c r="N37" s="17"/>
      <c r="O37" s="88"/>
      <c r="P37" s="56">
        <f t="shared" si="1"/>
        <v>2</v>
      </c>
    </row>
    <row r="38" spans="1:18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>
        <v>2</v>
      </c>
      <c r="K38" s="12"/>
      <c r="L38" s="12"/>
      <c r="M38" s="12"/>
      <c r="N38" s="17"/>
      <c r="O38" s="88"/>
      <c r="P38" s="56">
        <f t="shared" si="1"/>
        <v>2</v>
      </c>
    </row>
    <row r="39" spans="1:18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8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8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8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2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</v>
      </c>
      <c r="R42" s="22">
        <f>P42*100/P27</f>
        <v>2.6666666666666665</v>
      </c>
    </row>
    <row r="43" spans="1:18" ht="15.75">
      <c r="A43" s="14" t="s">
        <v>160</v>
      </c>
      <c r="B43" s="239" t="s">
        <v>137</v>
      </c>
      <c r="C43" s="241"/>
      <c r="D43" s="12"/>
      <c r="E43" s="12"/>
      <c r="F43" s="12">
        <v>2</v>
      </c>
      <c r="G43" s="12"/>
      <c r="H43" s="90"/>
      <c r="I43" s="12"/>
      <c r="J43" s="12"/>
      <c r="K43" s="12"/>
      <c r="L43" s="12"/>
      <c r="M43" s="12"/>
      <c r="N43" s="17"/>
      <c r="O43" s="88"/>
      <c r="P43" s="56">
        <f t="shared" si="1"/>
        <v>2</v>
      </c>
    </row>
    <row r="44" spans="1:18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8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8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8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8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9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  <c r="R49" s="22">
        <f>P49*100/P27</f>
        <v>0</v>
      </c>
    </row>
    <row r="50" spans="1:19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9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9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9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9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9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9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9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8000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8000</v>
      </c>
      <c r="R57" s="29">
        <f>P57-P75</f>
        <v>8000</v>
      </c>
      <c r="S57" s="30" t="s">
        <v>177</v>
      </c>
    </row>
    <row r="58" spans="1:19" ht="15.75">
      <c r="A58" s="14" t="s">
        <v>178</v>
      </c>
      <c r="B58" s="239" t="s">
        <v>137</v>
      </c>
      <c r="C58" s="241"/>
      <c r="D58" s="12"/>
      <c r="E58" s="12"/>
      <c r="F58" s="12">
        <v>8000</v>
      </c>
      <c r="G58" s="12"/>
      <c r="H58" s="12"/>
      <c r="I58" s="12"/>
      <c r="J58" s="12"/>
      <c r="K58" s="12"/>
      <c r="L58" s="12"/>
      <c r="M58" s="12"/>
      <c r="N58" s="12"/>
      <c r="O58" s="12"/>
      <c r="P58" s="56">
        <f t="shared" si="1"/>
        <v>8000</v>
      </c>
    </row>
    <row r="59" spans="1:19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9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9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9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9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9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  <c r="R64" s="22">
        <f>P64*100/P34</f>
        <v>0</v>
      </c>
      <c r="S64" s="30" t="s">
        <v>186</v>
      </c>
    </row>
    <row r="65" spans="1:19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9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9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9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  <c r="R68" s="22" t="e">
        <f>P68*100/P64</f>
        <v>#DIV/0!</v>
      </c>
      <c r="S68" s="30" t="s">
        <v>195</v>
      </c>
    </row>
    <row r="69" spans="1:19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  <c r="R69" s="22">
        <f>P68*100/P34</f>
        <v>0</v>
      </c>
      <c r="S69" s="30" t="s">
        <v>186</v>
      </c>
    </row>
    <row r="70" spans="1:19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9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9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9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9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9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  <c r="R75" s="22" t="e">
        <f>P75*100/P65</f>
        <v>#DIV/0!</v>
      </c>
      <c r="S75" s="30" t="s">
        <v>195</v>
      </c>
    </row>
    <row r="76" spans="1:19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9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9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9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9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9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9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9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9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9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9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9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9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8000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8000</v>
      </c>
      <c r="R104" s="22">
        <f>P104*100/R57</f>
        <v>100</v>
      </c>
      <c r="S104" s="30" t="s">
        <v>242</v>
      </c>
    </row>
    <row r="105" spans="1:19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8000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8000</v>
      </c>
      <c r="R105" s="22">
        <f>P105*100/P104</f>
        <v>100</v>
      </c>
      <c r="S105" s="30" t="s">
        <v>245</v>
      </c>
    </row>
    <row r="106" spans="1:19" ht="49.5" customHeight="1">
      <c r="A106" s="14" t="s">
        <v>246</v>
      </c>
      <c r="B106" s="262" t="s">
        <v>247</v>
      </c>
      <c r="C106" s="269"/>
      <c r="D106" s="12"/>
      <c r="E106" s="12"/>
      <c r="F106" s="12">
        <v>8000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8000</v>
      </c>
      <c r="R106" s="22">
        <f>(P106+P109)*100/R57</f>
        <v>100</v>
      </c>
      <c r="S106" s="30" t="s">
        <v>248</v>
      </c>
    </row>
    <row r="107" spans="1:19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9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  <c r="R108" s="22">
        <f>P108*100/P104</f>
        <v>0</v>
      </c>
      <c r="S108" s="30" t="s">
        <v>253</v>
      </c>
    </row>
    <row r="109" spans="1:19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  <c r="R109" s="22" t="e">
        <f>P109*100/P98</f>
        <v>#DIV/0!</v>
      </c>
      <c r="S109" s="30" t="s">
        <v>255</v>
      </c>
    </row>
    <row r="110" spans="1:19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  <c r="R110" s="22" t="e">
        <f>P110*100/P102</f>
        <v>#DIV/0!</v>
      </c>
      <c r="S110" s="30" t="s">
        <v>258</v>
      </c>
    </row>
    <row r="111" spans="1:19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9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6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20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319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320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gkfpftf51ubxLcNNPZqw87zNa+SQ5r8pFjPrvTw47Yn4VxqhhcbMK31fONN5bw9118ki/6Bpvn6EPptRQHrEig==" saltValue="rUebJzlna/NObWBAwAc0aQ==" spinCount="100000" sheet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2" workbookViewId="0">
      <selection activeCell="J115" sqref="J115"/>
    </sheetView>
  </sheetViews>
  <sheetFormatPr defaultRowHeight="15"/>
  <cols>
    <col min="2" max="2" width="18.5703125" customWidth="1"/>
    <col min="3" max="3" width="18.28515625" customWidth="1"/>
    <col min="16" max="16" width="11.140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 t="s">
        <v>321</v>
      </c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322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323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2</v>
      </c>
      <c r="G20" s="86">
        <f t="shared" si="0"/>
        <v>0</v>
      </c>
      <c r="H20" s="86">
        <f t="shared" si="0"/>
        <v>0</v>
      </c>
      <c r="I20" s="86">
        <f t="shared" si="0"/>
        <v>2</v>
      </c>
      <c r="J20" s="86">
        <f t="shared" si="0"/>
        <v>187</v>
      </c>
      <c r="K20" s="86">
        <f t="shared" si="0"/>
        <v>0</v>
      </c>
      <c r="L20" s="86">
        <f t="shared" si="0"/>
        <v>17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208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2</v>
      </c>
      <c r="G21" s="12"/>
      <c r="H21" s="12"/>
      <c r="I21" s="12">
        <v>2</v>
      </c>
      <c r="J21" s="12">
        <v>154</v>
      </c>
      <c r="K21" s="12"/>
      <c r="L21" s="12">
        <v>17</v>
      </c>
      <c r="M21" s="12"/>
      <c r="N21" s="12"/>
      <c r="O21" s="12"/>
      <c r="P21" s="56">
        <f t="shared" si="1"/>
        <v>175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33</v>
      </c>
      <c r="K22" s="12"/>
      <c r="L22" s="12"/>
      <c r="M22" s="12"/>
      <c r="N22" s="12"/>
      <c r="O22" s="12"/>
      <c r="P22" s="56">
        <f t="shared" si="1"/>
        <v>33</v>
      </c>
    </row>
    <row r="23" spans="1:16" ht="89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</v>
      </c>
      <c r="G27" s="87">
        <f t="shared" si="2"/>
        <v>0</v>
      </c>
      <c r="H27" s="87">
        <f t="shared" si="2"/>
        <v>0</v>
      </c>
      <c r="I27" s="87">
        <f t="shared" si="2"/>
        <v>2</v>
      </c>
      <c r="J27" s="87">
        <f t="shared" si="2"/>
        <v>177</v>
      </c>
      <c r="K27" s="87">
        <f t="shared" si="2"/>
        <v>0</v>
      </c>
      <c r="L27" s="87">
        <f t="shared" si="2"/>
        <v>14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197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4</v>
      </c>
      <c r="G28" s="12"/>
      <c r="H28" s="12"/>
      <c r="I28" s="12">
        <v>2</v>
      </c>
      <c r="J28" s="12">
        <v>177</v>
      </c>
      <c r="K28" s="12"/>
      <c r="L28" s="12">
        <v>14</v>
      </c>
      <c r="M28" s="12"/>
      <c r="N28" s="17"/>
      <c r="O28" s="88"/>
      <c r="P28" s="56">
        <f t="shared" si="1"/>
        <v>197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4</v>
      </c>
      <c r="G34" s="87">
        <f t="shared" si="4"/>
        <v>0</v>
      </c>
      <c r="H34" s="87">
        <f t="shared" si="4"/>
        <v>0</v>
      </c>
      <c r="I34" s="87">
        <f t="shared" si="4"/>
        <v>2</v>
      </c>
      <c r="J34" s="87">
        <f t="shared" si="4"/>
        <v>176</v>
      </c>
      <c r="K34" s="87">
        <f t="shared" si="4"/>
        <v>0</v>
      </c>
      <c r="L34" s="87">
        <f t="shared" si="4"/>
        <v>14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196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3</v>
      </c>
      <c r="G35" s="89">
        <f t="shared" si="5"/>
        <v>0</v>
      </c>
      <c r="H35" s="89">
        <f t="shared" si="5"/>
        <v>0</v>
      </c>
      <c r="I35" s="89">
        <f t="shared" si="5"/>
        <v>1</v>
      </c>
      <c r="J35" s="89">
        <f t="shared" si="5"/>
        <v>154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158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3</v>
      </c>
      <c r="G36" s="12"/>
      <c r="H36" s="12"/>
      <c r="I36" s="12">
        <v>1</v>
      </c>
      <c r="J36" s="12">
        <v>154</v>
      </c>
      <c r="K36" s="12"/>
      <c r="L36" s="12"/>
      <c r="M36" s="12"/>
      <c r="N36" s="17"/>
      <c r="O36" s="88"/>
      <c r="P36" s="56">
        <f t="shared" si="1"/>
        <v>158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 t="shared" si="7"/>
        <v>22</v>
      </c>
      <c r="K42" s="89">
        <f t="shared" si="7"/>
        <v>0</v>
      </c>
      <c r="L42" s="89">
        <f t="shared" si="7"/>
        <v>14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38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</v>
      </c>
      <c r="G43" s="12"/>
      <c r="H43" s="90"/>
      <c r="I43" s="12">
        <v>1</v>
      </c>
      <c r="J43" s="12">
        <v>22</v>
      </c>
      <c r="K43" s="12"/>
      <c r="L43" s="12">
        <v>14</v>
      </c>
      <c r="M43" s="12"/>
      <c r="N43" s="17"/>
      <c r="O43" s="88"/>
      <c r="P43" s="56">
        <f t="shared" si="1"/>
        <v>38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1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1</v>
      </c>
      <c r="K50" s="12"/>
      <c r="L50" s="12"/>
      <c r="M50" s="12"/>
      <c r="N50" s="17"/>
      <c r="O50" s="88"/>
      <c r="P50" s="56">
        <f t="shared" si="1"/>
        <v>1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1000</v>
      </c>
      <c r="G57" s="91">
        <f t="shared" si="11"/>
        <v>0</v>
      </c>
      <c r="H57" s="91">
        <f t="shared" si="11"/>
        <v>0</v>
      </c>
      <c r="I57" s="91">
        <f t="shared" si="11"/>
        <v>1000</v>
      </c>
      <c r="J57" s="91">
        <f t="shared" si="11"/>
        <v>50000</v>
      </c>
      <c r="K57" s="91">
        <f t="shared" si="11"/>
        <v>0</v>
      </c>
      <c r="L57" s="91">
        <f t="shared" si="11"/>
        <v>28000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80000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1000</v>
      </c>
      <c r="G58" s="12"/>
      <c r="H58" s="12"/>
      <c r="I58" s="12">
        <v>1000</v>
      </c>
      <c r="J58" s="12">
        <v>50000</v>
      </c>
      <c r="K58" s="12"/>
      <c r="L58" s="12">
        <v>28000</v>
      </c>
      <c r="M58" s="12"/>
      <c r="N58" s="12"/>
      <c r="O58" s="12"/>
      <c r="P58" s="56">
        <f t="shared" si="1"/>
        <v>80000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>
        <v>1</v>
      </c>
      <c r="M64" s="92"/>
      <c r="N64" s="92"/>
      <c r="O64" s="92"/>
      <c r="P64" s="56">
        <f t="shared" si="1"/>
        <v>1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>
        <v>2000</v>
      </c>
      <c r="M65" s="12"/>
      <c r="N65" s="12"/>
      <c r="O65" s="12"/>
      <c r="P65" s="56">
        <f t="shared" si="1"/>
        <v>2000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1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>
        <v>1</v>
      </c>
      <c r="M69" s="12"/>
      <c r="N69" s="12"/>
      <c r="O69" s="12"/>
      <c r="P69" s="56">
        <f t="shared" si="1"/>
        <v>1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2000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2000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>
        <v>2000</v>
      </c>
      <c r="M76" s="12"/>
      <c r="N76" s="12"/>
      <c r="O76" s="12"/>
      <c r="P76" s="56">
        <f t="shared" si="1"/>
        <v>2000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8</v>
      </c>
      <c r="K96" s="12"/>
      <c r="L96" s="12">
        <v>2</v>
      </c>
      <c r="M96" s="12"/>
      <c r="N96" s="12"/>
      <c r="O96" s="12"/>
      <c r="P96" s="56">
        <f t="shared" si="18"/>
        <v>10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>
        <v>1</v>
      </c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1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19000</v>
      </c>
      <c r="K98" s="12"/>
      <c r="L98" s="12">
        <v>4000</v>
      </c>
      <c r="M98" s="12"/>
      <c r="N98" s="12"/>
      <c r="O98" s="12"/>
      <c r="P98" s="56">
        <f t="shared" si="18"/>
        <v>23000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>
        <v>1000</v>
      </c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1000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4</v>
      </c>
      <c r="K100" s="12"/>
      <c r="L100" s="12">
        <v>2</v>
      </c>
      <c r="M100" s="12"/>
      <c r="N100" s="12"/>
      <c r="O100" s="12"/>
      <c r="P100" s="56">
        <f t="shared" si="18"/>
        <v>6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8000</v>
      </c>
      <c r="K102" s="12"/>
      <c r="L102" s="12">
        <v>4000</v>
      </c>
      <c r="M102" s="12"/>
      <c r="N102" s="12"/>
      <c r="O102" s="12"/>
      <c r="P102" s="56">
        <f t="shared" si="18"/>
        <v>12000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1000</v>
      </c>
      <c r="G104" s="91">
        <f t="shared" si="22"/>
        <v>0</v>
      </c>
      <c r="H104" s="91">
        <f t="shared" si="22"/>
        <v>0</v>
      </c>
      <c r="I104" s="91">
        <f t="shared" si="22"/>
        <v>4000</v>
      </c>
      <c r="J104" s="91">
        <f t="shared" si="22"/>
        <v>47076</v>
      </c>
      <c r="K104" s="91">
        <f t="shared" si="22"/>
        <v>0</v>
      </c>
      <c r="L104" s="91">
        <f t="shared" si="22"/>
        <v>24000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76076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1000</v>
      </c>
      <c r="G105" s="91">
        <f t="shared" si="23"/>
        <v>0</v>
      </c>
      <c r="H105" s="91">
        <f t="shared" si="23"/>
        <v>0</v>
      </c>
      <c r="I105" s="91">
        <f t="shared" si="23"/>
        <v>2000</v>
      </c>
      <c r="J105" s="91">
        <f t="shared" si="23"/>
        <v>33000</v>
      </c>
      <c r="K105" s="91">
        <f t="shared" si="23"/>
        <v>0</v>
      </c>
      <c r="L105" s="91">
        <f t="shared" si="23"/>
        <v>22000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58000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>
        <v>1000</v>
      </c>
      <c r="J106" s="12">
        <v>33000</v>
      </c>
      <c r="K106" s="12"/>
      <c r="L106" s="12">
        <v>18000</v>
      </c>
      <c r="M106" s="12"/>
      <c r="N106" s="12"/>
      <c r="O106" s="12"/>
      <c r="P106" s="56">
        <f t="shared" si="18"/>
        <v>52000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1000</v>
      </c>
      <c r="G107" s="12"/>
      <c r="H107" s="12"/>
      <c r="I107" s="12">
        <v>1000</v>
      </c>
      <c r="J107" s="12"/>
      <c r="K107" s="12"/>
      <c r="L107" s="12">
        <v>4000</v>
      </c>
      <c r="M107" s="12"/>
      <c r="N107" s="12"/>
      <c r="O107" s="12"/>
      <c r="P107" s="56">
        <f t="shared" si="18"/>
        <v>6000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2000</v>
      </c>
      <c r="J108" s="91">
        <f t="shared" si="23"/>
        <v>14076</v>
      </c>
      <c r="K108" s="91">
        <f t="shared" si="23"/>
        <v>0</v>
      </c>
      <c r="L108" s="91">
        <f t="shared" si="23"/>
        <v>2000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18076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4013</v>
      </c>
      <c r="K109" s="12"/>
      <c r="L109" s="12"/>
      <c r="M109" s="12"/>
      <c r="N109" s="12"/>
      <c r="O109" s="12"/>
      <c r="P109" s="56">
        <f t="shared" si="18"/>
        <v>4013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>
        <v>2000</v>
      </c>
      <c r="J110" s="12">
        <v>10063</v>
      </c>
      <c r="K110" s="12"/>
      <c r="L110" s="12">
        <v>2000</v>
      </c>
      <c r="M110" s="12"/>
      <c r="N110" s="12"/>
      <c r="O110" s="12"/>
      <c r="P110" s="56">
        <f t="shared" si="18"/>
        <v>14063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1000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12987</v>
      </c>
      <c r="K111" s="28">
        <f t="shared" si="24"/>
        <v>0</v>
      </c>
      <c r="L111" s="28">
        <f t="shared" si="24"/>
        <v>8000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21987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10000</v>
      </c>
      <c r="G112" s="28">
        <f t="shared" si="25"/>
        <v>0</v>
      </c>
      <c r="H112" s="28">
        <f t="shared" si="25"/>
        <v>0</v>
      </c>
      <c r="I112" s="28">
        <f t="shared" si="25"/>
        <v>3000</v>
      </c>
      <c r="J112" s="28">
        <f t="shared" si="25"/>
        <v>18987</v>
      </c>
      <c r="K112" s="28">
        <f t="shared" si="25"/>
        <v>0</v>
      </c>
      <c r="L112" s="28">
        <f t="shared" si="25"/>
        <v>7000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38987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14987</v>
      </c>
      <c r="K113" s="28">
        <f t="shared" si="26"/>
        <v>0</v>
      </c>
      <c r="L113" s="28">
        <f t="shared" si="26"/>
        <v>4000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18987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10000</v>
      </c>
      <c r="G114" s="104"/>
      <c r="H114" s="104"/>
      <c r="I114" s="104">
        <v>3000</v>
      </c>
      <c r="J114" s="104">
        <v>4000</v>
      </c>
      <c r="K114" s="104"/>
      <c r="L114" s="104">
        <v>3000</v>
      </c>
      <c r="M114" s="104"/>
      <c r="N114" s="104"/>
      <c r="O114" s="104"/>
      <c r="P114" s="56">
        <f t="shared" si="18"/>
        <v>20000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>
        <v>5</v>
      </c>
      <c r="G115" s="12"/>
      <c r="H115" s="12"/>
      <c r="I115" s="12">
        <v>7</v>
      </c>
      <c r="J115" s="12">
        <v>1</v>
      </c>
      <c r="K115" s="12"/>
      <c r="L115" s="12"/>
      <c r="M115" s="12"/>
      <c r="N115" s="12"/>
      <c r="O115" s="12"/>
      <c r="P115" s="56">
        <f t="shared" si="18"/>
        <v>13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>
        <v>5</v>
      </c>
      <c r="G118" s="12"/>
      <c r="H118" s="12"/>
      <c r="I118" s="12">
        <v>7</v>
      </c>
      <c r="J118" s="12">
        <v>1</v>
      </c>
      <c r="K118" s="12"/>
      <c r="L118" s="12"/>
      <c r="M118" s="12"/>
      <c r="N118" s="17"/>
      <c r="O118" s="88"/>
      <c r="P118" s="56">
        <f t="shared" si="18"/>
        <v>13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>
        <v>13000</v>
      </c>
      <c r="G119" s="12"/>
      <c r="H119" s="12"/>
      <c r="I119" s="12">
        <v>21000</v>
      </c>
      <c r="J119" s="12">
        <v>2000</v>
      </c>
      <c r="K119" s="12"/>
      <c r="L119" s="12"/>
      <c r="M119" s="12"/>
      <c r="N119" s="17"/>
      <c r="O119" s="88"/>
      <c r="P119" s="56">
        <f t="shared" si="18"/>
        <v>36000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39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35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65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>
        <v>60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>
        <v>1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324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325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eHd6E/BSNfYwsyZTBQOYLiN+s2G+6nEnTY6T582p2lsRYsPmZL31lZ2zzLzjM7tmrdJF0L97FDPtA5hHUwsGJw==" saltValue="9Uia0SC2eRF28IlNNLMxb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25" workbookViewId="0">
      <selection activeCell="Q113" sqref="Q113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04" t="s">
        <v>326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05"/>
    </row>
    <row r="12" spans="1:16" ht="92.25" customHeight="1">
      <c r="A12" s="12" t="s">
        <v>95</v>
      </c>
      <c r="B12" s="197" t="s">
        <v>96</v>
      </c>
      <c r="C12" s="197"/>
      <c r="D12" s="196" t="s">
        <v>327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12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82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94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12</v>
      </c>
      <c r="G21" s="12"/>
      <c r="H21" s="12"/>
      <c r="I21" s="12"/>
      <c r="J21" s="12"/>
      <c r="K21" s="12"/>
      <c r="L21" s="12"/>
      <c r="M21" s="12"/>
      <c r="N21" s="12"/>
      <c r="O21" s="12"/>
      <c r="P21" s="56">
        <f t="shared" si="1"/>
        <v>12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>
        <v>0</v>
      </c>
      <c r="G22" s="12"/>
      <c r="H22" s="12"/>
      <c r="I22" s="12"/>
      <c r="J22" s="12">
        <v>82</v>
      </c>
      <c r="K22" s="12"/>
      <c r="L22" s="12"/>
      <c r="M22" s="12"/>
      <c r="N22" s="12"/>
      <c r="O22" s="12"/>
      <c r="P22" s="56">
        <f t="shared" si="1"/>
        <v>82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12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82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94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12</v>
      </c>
      <c r="G28" s="12"/>
      <c r="H28" s="12"/>
      <c r="I28" s="12"/>
      <c r="J28" s="12">
        <v>82</v>
      </c>
      <c r="K28" s="12"/>
      <c r="L28" s="12"/>
      <c r="M28" s="12"/>
      <c r="N28" s="17"/>
      <c r="O28" s="88"/>
      <c r="P28" s="56">
        <f t="shared" si="1"/>
        <v>94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12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82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94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69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69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69</v>
      </c>
      <c r="K36" s="12"/>
      <c r="L36" s="12"/>
      <c r="M36" s="12"/>
      <c r="N36" s="17"/>
      <c r="O36" s="88"/>
      <c r="P36" s="56">
        <f t="shared" si="1"/>
        <v>69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12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13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25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12</v>
      </c>
      <c r="G43" s="12"/>
      <c r="H43" s="90"/>
      <c r="I43" s="12"/>
      <c r="J43" s="12">
        <v>13</v>
      </c>
      <c r="K43" s="12"/>
      <c r="L43" s="12"/>
      <c r="M43" s="12"/>
      <c r="N43" s="17"/>
      <c r="O43" s="88"/>
      <c r="P43" s="56">
        <f t="shared" si="1"/>
        <v>25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36000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36000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72000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36000</v>
      </c>
      <c r="G58" s="12"/>
      <c r="H58" s="12"/>
      <c r="I58" s="12"/>
      <c r="J58" s="12">
        <v>36000</v>
      </c>
      <c r="K58" s="12"/>
      <c r="L58" s="12"/>
      <c r="M58" s="12"/>
      <c r="N58" s="12"/>
      <c r="O58" s="12"/>
      <c r="P58" s="56">
        <f t="shared" si="1"/>
        <v>72000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36000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36000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72000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36000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36000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72000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>
        <v>36000</v>
      </c>
      <c r="G106" s="12"/>
      <c r="H106" s="12"/>
      <c r="I106" s="12"/>
      <c r="J106" s="12">
        <v>36000</v>
      </c>
      <c r="K106" s="12"/>
      <c r="L106" s="12"/>
      <c r="M106" s="12"/>
      <c r="N106" s="12"/>
      <c r="O106" s="12"/>
      <c r="P106" s="56">
        <f t="shared" si="18"/>
        <v>72000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3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8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77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7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10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60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328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329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r2Vni3JcqykrglZ9aajpWCRo5kmXUAPuXgLsGyK1jcVjWj0rdBC+R9tqMfD9q06Tf9ComSZlV5YooDceC5mw3Q==" saltValue="dBhecZpKLUwCXOtD37q45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21" zoomScale="70" workbookViewId="0">
      <selection activeCell="R113" sqref="R113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 t="s">
        <v>330</v>
      </c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331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274" t="s">
        <v>332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34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34</v>
      </c>
      <c r="K21" s="12"/>
      <c r="L21" s="12"/>
      <c r="M21" s="12"/>
      <c r="N21" s="12"/>
      <c r="O21" s="12"/>
      <c r="P21" s="56">
        <f t="shared" si="1"/>
        <v>34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3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34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34</v>
      </c>
      <c r="K28" s="12"/>
      <c r="L28" s="12"/>
      <c r="M28" s="12"/>
      <c r="N28" s="17"/>
      <c r="O28" s="88"/>
      <c r="P28" s="56">
        <f t="shared" si="1"/>
        <v>34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34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26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26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26</v>
      </c>
      <c r="K36" s="12"/>
      <c r="L36" s="12"/>
      <c r="M36" s="12"/>
      <c r="N36" s="17"/>
      <c r="O36" s="88"/>
      <c r="P36" s="56">
        <f t="shared" si="1"/>
        <v>26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8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8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8</v>
      </c>
      <c r="K43" s="12"/>
      <c r="L43" s="12"/>
      <c r="M43" s="12"/>
      <c r="N43" s="17"/>
      <c r="O43" s="88"/>
      <c r="P43" s="56">
        <f t="shared" si="1"/>
        <v>8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16000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16000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16000</v>
      </c>
      <c r="K58" s="12"/>
      <c r="L58" s="12"/>
      <c r="M58" s="12"/>
      <c r="N58" s="12"/>
      <c r="O58" s="12"/>
      <c r="P58" s="56">
        <f t="shared" si="1"/>
        <v>16000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12000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12000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12000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12000</v>
      </c>
      <c r="K106" s="12"/>
      <c r="L106" s="12"/>
      <c r="M106" s="12"/>
      <c r="N106" s="12"/>
      <c r="O106" s="12"/>
      <c r="P106" s="56">
        <f t="shared" si="18"/>
        <v>12000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4000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4000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78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42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21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333</v>
      </c>
      <c r="C133" s="47"/>
      <c r="D133" s="47"/>
      <c r="E133" s="47"/>
      <c r="F133" s="47"/>
      <c r="G133" s="47"/>
      <c r="H133" s="47"/>
      <c r="I133" s="47" t="s">
        <v>334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335</v>
      </c>
      <c r="C137" s="7"/>
      <c r="D137" s="7"/>
      <c r="E137" s="7"/>
      <c r="F137" s="7"/>
      <c r="G137" s="7"/>
      <c r="H137" s="7"/>
      <c r="I137" s="105">
        <v>45285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/jF8H0qKuOeN9Ivjzd7Xnms9W/zuQiz5fxE3jwq+/Nsxa4id9BPI34IXOLVBKISNRtvxpHCqaDBCaZWQ9kpqtg==" saltValue="LBHRcgqi6iSvstPWT68C3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6" workbookViewId="0">
      <selection activeCell="L98" sqref="L98 L109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336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337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43</v>
      </c>
      <c r="K20" s="86">
        <f t="shared" si="0"/>
        <v>0</v>
      </c>
      <c r="L20" s="86">
        <f t="shared" si="0"/>
        <v>8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51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31</v>
      </c>
      <c r="K21" s="12"/>
      <c r="L21" s="12">
        <v>8</v>
      </c>
      <c r="M21" s="12"/>
      <c r="N21" s="12"/>
      <c r="O21" s="12"/>
      <c r="P21" s="56">
        <f t="shared" si="1"/>
        <v>39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12</v>
      </c>
      <c r="K22" s="12"/>
      <c r="L22" s="12"/>
      <c r="M22" s="12"/>
      <c r="N22" s="12"/>
      <c r="O22" s="12"/>
      <c r="P22" s="56">
        <f t="shared" si="1"/>
        <v>12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>
        <v>3</v>
      </c>
      <c r="K26" s="12"/>
      <c r="L26" s="12"/>
      <c r="M26" s="12"/>
      <c r="N26" s="12"/>
      <c r="O26" s="12"/>
      <c r="P26" s="56">
        <f t="shared" si="1"/>
        <v>3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46</v>
      </c>
      <c r="K27" s="87">
        <f t="shared" si="2"/>
        <v>0</v>
      </c>
      <c r="L27" s="87">
        <f t="shared" si="2"/>
        <v>8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54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32</v>
      </c>
      <c r="K28" s="12"/>
      <c r="L28" s="12">
        <v>8</v>
      </c>
      <c r="M28" s="12"/>
      <c r="N28" s="17"/>
      <c r="O28" s="88"/>
      <c r="P28" s="56">
        <f t="shared" si="1"/>
        <v>40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4</v>
      </c>
      <c r="K29" s="12"/>
      <c r="L29" s="12"/>
      <c r="M29" s="12"/>
      <c r="N29" s="17"/>
      <c r="O29" s="88"/>
      <c r="P29" s="56">
        <f t="shared" si="1"/>
        <v>4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10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10</v>
      </c>
      <c r="K32" s="12"/>
      <c r="L32" s="12"/>
      <c r="M32" s="12"/>
      <c r="N32" s="17"/>
      <c r="O32" s="88"/>
      <c r="P32" s="56">
        <f t="shared" si="1"/>
        <v>10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46</v>
      </c>
      <c r="K34" s="87">
        <f t="shared" si="4"/>
        <v>0</v>
      </c>
      <c r="L34" s="87">
        <f t="shared" si="4"/>
        <v>8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54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24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24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19</v>
      </c>
      <c r="K36" s="12"/>
      <c r="L36" s="12"/>
      <c r="M36" s="12"/>
      <c r="N36" s="17"/>
      <c r="O36" s="88"/>
      <c r="P36" s="56">
        <f t="shared" si="1"/>
        <v>19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1</v>
      </c>
      <c r="K37" s="12"/>
      <c r="L37" s="12"/>
      <c r="M37" s="12"/>
      <c r="N37" s="17"/>
      <c r="O37" s="88"/>
      <c r="P37" s="56">
        <f t="shared" si="1"/>
        <v>1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4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4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4</v>
      </c>
      <c r="K40" s="12"/>
      <c r="L40" s="12"/>
      <c r="M40" s="12"/>
      <c r="N40" s="17"/>
      <c r="O40" s="88"/>
      <c r="P40" s="56">
        <f t="shared" si="1"/>
        <v>4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22</v>
      </c>
      <c r="K42" s="89">
        <f t="shared" si="7"/>
        <v>0</v>
      </c>
      <c r="L42" s="89">
        <f t="shared" si="7"/>
        <v>8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30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13</v>
      </c>
      <c r="K43" s="12"/>
      <c r="L43" s="12">
        <v>8</v>
      </c>
      <c r="M43" s="12"/>
      <c r="N43" s="17"/>
      <c r="O43" s="88"/>
      <c r="P43" s="56">
        <f t="shared" si="1"/>
        <v>21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>
        <v>3</v>
      </c>
      <c r="K44" s="12"/>
      <c r="L44" s="12"/>
      <c r="M44" s="12"/>
      <c r="N44" s="17"/>
      <c r="O44" s="88"/>
      <c r="P44" s="56">
        <f t="shared" si="1"/>
        <v>3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6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6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>
        <v>6</v>
      </c>
      <c r="K47" s="12"/>
      <c r="L47" s="12"/>
      <c r="M47" s="12"/>
      <c r="N47" s="17"/>
      <c r="O47" s="88"/>
      <c r="P47" s="56">
        <f t="shared" si="1"/>
        <v>6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1082750</v>
      </c>
      <c r="K57" s="91">
        <f t="shared" si="11"/>
        <v>0</v>
      </c>
      <c r="L57" s="91">
        <f t="shared" si="11"/>
        <v>16000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1098750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32750</v>
      </c>
      <c r="K58" s="12"/>
      <c r="L58" s="12">
        <v>16000</v>
      </c>
      <c r="M58" s="12"/>
      <c r="N58" s="12"/>
      <c r="O58" s="12"/>
      <c r="P58" s="56">
        <f t="shared" si="1"/>
        <v>48750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>
        <v>900000</v>
      </c>
      <c r="K59" s="12"/>
      <c r="L59" s="12"/>
      <c r="M59" s="12"/>
      <c r="N59" s="12"/>
      <c r="O59" s="12"/>
      <c r="P59" s="56">
        <f t="shared" si="1"/>
        <v>900000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150000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150000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>
        <v>150000</v>
      </c>
      <c r="K62" s="12"/>
      <c r="L62" s="12"/>
      <c r="M62" s="12"/>
      <c r="N62" s="12"/>
      <c r="O62" s="12"/>
      <c r="P62" s="56">
        <f t="shared" si="1"/>
        <v>150000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9</v>
      </c>
      <c r="K96" s="12"/>
      <c r="L96" s="12">
        <v>3</v>
      </c>
      <c r="M96" s="12"/>
      <c r="N96" s="12"/>
      <c r="O96" s="12"/>
      <c r="P96" s="56">
        <f t="shared" si="18"/>
        <v>12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62000</v>
      </c>
      <c r="K98" s="12"/>
      <c r="L98" s="12">
        <v>6000</v>
      </c>
      <c r="M98" s="12"/>
      <c r="N98" s="12"/>
      <c r="O98" s="12"/>
      <c r="P98" s="56">
        <f t="shared" si="18"/>
        <v>68000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671250</v>
      </c>
      <c r="K104" s="91">
        <f t="shared" si="22"/>
        <v>0</v>
      </c>
      <c r="L104" s="91">
        <f t="shared" si="22"/>
        <v>14000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685250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520750</v>
      </c>
      <c r="K105" s="91">
        <f t="shared" si="23"/>
        <v>0</v>
      </c>
      <c r="L105" s="91">
        <f t="shared" si="23"/>
        <v>10000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530750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520750</v>
      </c>
      <c r="K106" s="12"/>
      <c r="L106" s="12">
        <v>10000</v>
      </c>
      <c r="M106" s="12"/>
      <c r="N106" s="12"/>
      <c r="O106" s="12"/>
      <c r="P106" s="56">
        <f t="shared" si="18"/>
        <v>530750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150500</v>
      </c>
      <c r="K108" s="91">
        <f t="shared" si="23"/>
        <v>0</v>
      </c>
      <c r="L108" s="91">
        <f t="shared" si="23"/>
        <v>4000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154500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50500</v>
      </c>
      <c r="K109" s="12"/>
      <c r="L109" s="12">
        <v>4000</v>
      </c>
      <c r="M109" s="12"/>
      <c r="N109" s="12"/>
      <c r="O109" s="12"/>
      <c r="P109" s="56">
        <f t="shared" si="18"/>
        <v>54500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100000</v>
      </c>
      <c r="K110" s="12"/>
      <c r="L110" s="12"/>
      <c r="M110" s="12"/>
      <c r="N110" s="12"/>
      <c r="O110" s="12"/>
      <c r="P110" s="56">
        <f t="shared" si="18"/>
        <v>100000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511500</v>
      </c>
      <c r="K111" s="28">
        <f t="shared" si="24"/>
        <v>0</v>
      </c>
      <c r="L111" s="28">
        <f>L57-L75-L106-L109</f>
        <v>2000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513500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30000</v>
      </c>
      <c r="K112" s="28">
        <f t="shared" si="25"/>
        <v>0</v>
      </c>
      <c r="L112" s="28">
        <f t="shared" si="25"/>
        <v>2000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32000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11500</v>
      </c>
      <c r="K113" s="28">
        <f t="shared" si="26"/>
        <v>0</v>
      </c>
      <c r="L113" s="28">
        <f t="shared" si="26"/>
        <v>2000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13500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18500</v>
      </c>
      <c r="K114" s="104"/>
      <c r="L114" s="104"/>
      <c r="M114" s="104"/>
      <c r="N114" s="104"/>
      <c r="O114" s="104"/>
      <c r="P114" s="56">
        <f t="shared" si="18"/>
        <v>18500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7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29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>
        <v>29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338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339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ctumeY9vwcKpRZpQa/BoHyETV/pZYfoH6TNW9XYRTyPDk+UY+PTS9xOKM7W4BYat64IuI9SQb/J6WbVFNs05LQ==" saltValue="474dOrfNEEPwg5dLoYK8v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73" workbookViewId="0">
      <selection activeCell="K114" sqref="K114"/>
    </sheetView>
  </sheetViews>
  <sheetFormatPr defaultRowHeight="15"/>
  <cols>
    <col min="2" max="2" width="18.5703125" customWidth="1"/>
    <col min="3" max="3" width="18.28515625" customWidth="1"/>
    <col min="10" max="10" width="10.570312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340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341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4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98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102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0</v>
      </c>
      <c r="G21" s="12"/>
      <c r="H21" s="12"/>
      <c r="I21" s="12"/>
      <c r="J21" s="12">
        <v>21</v>
      </c>
      <c r="K21" s="12"/>
      <c r="L21" s="12"/>
      <c r="M21" s="12"/>
      <c r="N21" s="12"/>
      <c r="O21" s="12"/>
      <c r="P21" s="56">
        <f t="shared" si="1"/>
        <v>21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>
        <v>4</v>
      </c>
      <c r="G22" s="12"/>
      <c r="H22" s="12"/>
      <c r="I22" s="12"/>
      <c r="J22" s="12">
        <v>77</v>
      </c>
      <c r="K22" s="12"/>
      <c r="L22" s="12"/>
      <c r="M22" s="12"/>
      <c r="N22" s="12"/>
      <c r="O22" s="12"/>
      <c r="P22" s="56">
        <f t="shared" si="1"/>
        <v>81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98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102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4</v>
      </c>
      <c r="G28" s="12"/>
      <c r="H28" s="12"/>
      <c r="I28" s="12"/>
      <c r="J28" s="12">
        <v>98</v>
      </c>
      <c r="K28" s="12"/>
      <c r="L28" s="12"/>
      <c r="M28" s="12"/>
      <c r="N28" s="17"/>
      <c r="O28" s="88"/>
      <c r="P28" s="56">
        <f t="shared" si="1"/>
        <v>102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4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98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102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4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92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96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4</v>
      </c>
      <c r="G36" s="12"/>
      <c r="H36" s="12"/>
      <c r="I36" s="12"/>
      <c r="J36" s="12">
        <v>92</v>
      </c>
      <c r="K36" s="12"/>
      <c r="L36" s="12"/>
      <c r="M36" s="12"/>
      <c r="N36" s="17"/>
      <c r="O36" s="88"/>
      <c r="P36" s="56">
        <f t="shared" si="1"/>
        <v>96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6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6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6</v>
      </c>
      <c r="K43" s="12"/>
      <c r="L43" s="12"/>
      <c r="M43" s="12"/>
      <c r="N43" s="17"/>
      <c r="O43" s="88"/>
      <c r="P43" s="56">
        <f t="shared" si="1"/>
        <v>6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12000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12000</v>
      </c>
      <c r="K58" s="12"/>
      <c r="L58" s="12"/>
      <c r="M58" s="12"/>
      <c r="N58" s="12"/>
      <c r="O58" s="12"/>
      <c r="P58" s="56">
        <f t="shared" si="1"/>
        <v>12000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0</v>
      </c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>
        <v>0</v>
      </c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3</v>
      </c>
      <c r="K96" s="12"/>
      <c r="L96" s="12"/>
      <c r="M96" s="12"/>
      <c r="N96" s="12"/>
      <c r="O96" s="12"/>
      <c r="P96" s="56">
        <f t="shared" si="18"/>
        <v>3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6000</v>
      </c>
      <c r="K98" s="12"/>
      <c r="L98" s="12"/>
      <c r="M98" s="12"/>
      <c r="N98" s="12"/>
      <c r="O98" s="12"/>
      <c r="P98" s="56">
        <f t="shared" si="18"/>
        <v>6000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1</v>
      </c>
      <c r="K100" s="12"/>
      <c r="L100" s="12"/>
      <c r="M100" s="12"/>
      <c r="N100" s="12"/>
      <c r="O100" s="12"/>
      <c r="P100" s="56">
        <f t="shared" si="18"/>
        <v>1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2000</v>
      </c>
      <c r="K102" s="12"/>
      <c r="L102" s="12"/>
      <c r="M102" s="12"/>
      <c r="N102" s="12"/>
      <c r="O102" s="12"/>
      <c r="P102" s="56">
        <f t="shared" si="18"/>
        <v>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12000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12000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8000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8000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6000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6000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2000</v>
      </c>
      <c r="K114" s="106"/>
      <c r="L114" s="104"/>
      <c r="M114" s="104"/>
      <c r="N114" s="104"/>
      <c r="O114" s="104"/>
      <c r="P114" s="56">
        <f t="shared" si="18"/>
        <v>2000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19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6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>
        <v>13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342</v>
      </c>
      <c r="C133" s="107"/>
      <c r="D133" s="47"/>
      <c r="E133" s="47"/>
      <c r="F133" s="47"/>
      <c r="G133" s="47"/>
      <c r="H133" s="47"/>
      <c r="I133" s="47"/>
      <c r="J133" s="47" t="s">
        <v>343</v>
      </c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344</v>
      </c>
      <c r="C137" s="7"/>
      <c r="D137" s="7"/>
      <c r="E137" s="7"/>
      <c r="F137" s="7"/>
      <c r="G137" s="7"/>
      <c r="H137" s="7"/>
      <c r="I137" s="7"/>
      <c r="J137" s="105">
        <v>45275</v>
      </c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T9s4ONM89dtyvj1qoD9gubuFZKZpkJ2EaE3a/FhIoeSYBeMW71VGWIjClELJ5AF+hduQzjgWf8zo9R+rHfy4OA==" saltValue="vU0kbqYbPmfE5TihfX+Zy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115" zoomScale="60" workbookViewId="0">
      <selection activeCell="K110" sqref="K110"/>
    </sheetView>
  </sheetViews>
  <sheetFormatPr defaultRowHeight="15"/>
  <cols>
    <col min="2" max="2" width="18.5703125" customWidth="1"/>
    <col min="3" max="3" width="18.28515625" customWidth="1"/>
    <col min="4" max="4" width="13.7109375" customWidth="1"/>
    <col min="6" max="6" width="13" customWidth="1"/>
    <col min="9" max="9" width="12" customWidth="1"/>
    <col min="10" max="10" width="13.140625" customWidth="1"/>
    <col min="11" max="11" width="13.5703125" customWidth="1"/>
    <col min="12" max="12" width="11.85546875" customWidth="1"/>
    <col min="16" max="16" width="25.28515625" customWidth="1"/>
    <col min="18" max="18" width="34.71093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15.7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18" t="s">
        <v>120</v>
      </c>
      <c r="B20" s="206" t="s">
        <v>121</v>
      </c>
      <c r="C20" s="207"/>
      <c r="D20" s="19">
        <f>D21+D22+D23+D24</f>
        <v>6521</v>
      </c>
      <c r="E20" s="19">
        <f t="shared" ref="E20:O20" si="0">E21+E22+E23+E24</f>
        <v>0</v>
      </c>
      <c r="F20" s="19">
        <f t="shared" si="0"/>
        <v>8884</v>
      </c>
      <c r="G20" s="19">
        <f t="shared" si="0"/>
        <v>10</v>
      </c>
      <c r="H20" s="19">
        <f t="shared" si="0"/>
        <v>4</v>
      </c>
      <c r="I20" s="19">
        <f t="shared" si="0"/>
        <v>3625</v>
      </c>
      <c r="J20" s="19">
        <f t="shared" si="0"/>
        <v>6478</v>
      </c>
      <c r="K20" s="19">
        <f t="shared" si="0"/>
        <v>121383</v>
      </c>
      <c r="L20" s="19">
        <f t="shared" si="0"/>
        <v>33350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180255</v>
      </c>
    </row>
    <row r="21" spans="1:18" ht="74.25" customHeight="1">
      <c r="A21" s="18" t="s">
        <v>122</v>
      </c>
      <c r="B21" s="208" t="s">
        <v>123</v>
      </c>
      <c r="C21" s="209"/>
      <c r="D21" s="21">
        <f>SUM(ГО:МР!D21)</f>
        <v>6517</v>
      </c>
      <c r="E21" s="21">
        <f>SUM(ГО:МР!E21)</f>
        <v>0</v>
      </c>
      <c r="F21" s="21">
        <f>SUM(ГО:МР!F21)</f>
        <v>8879</v>
      </c>
      <c r="G21" s="21">
        <f>SUM(ГО:МР!G21)</f>
        <v>9</v>
      </c>
      <c r="H21" s="21">
        <f>SUM(ГО:МР!H21)</f>
        <v>4</v>
      </c>
      <c r="I21" s="21">
        <f>SUM(ГО:МР!I21)</f>
        <v>3625</v>
      </c>
      <c r="J21" s="21">
        <f>SUM(ГО:МР!J21)</f>
        <v>5518</v>
      </c>
      <c r="K21" s="21">
        <f>SUM(ГО:МР!K21)</f>
        <v>121383</v>
      </c>
      <c r="L21" s="21">
        <f>SUM(ГО:МР!L21)</f>
        <v>33350</v>
      </c>
      <c r="M21" s="21">
        <f>SUM(ГО:МР!M21)</f>
        <v>0</v>
      </c>
      <c r="N21" s="21">
        <f>SUM(ГО:МР!N21)</f>
        <v>0</v>
      </c>
      <c r="O21" s="21">
        <f>SUM(ГО:МР!O21)</f>
        <v>0</v>
      </c>
      <c r="P21" s="20">
        <f t="shared" si="1"/>
        <v>179285</v>
      </c>
    </row>
    <row r="22" spans="1:18" ht="96.75" customHeight="1">
      <c r="A22" s="18" t="s">
        <v>124</v>
      </c>
      <c r="B22" s="208" t="s">
        <v>125</v>
      </c>
      <c r="C22" s="209"/>
      <c r="D22" s="21">
        <f>SUM(ГО:МР!D22)</f>
        <v>4</v>
      </c>
      <c r="E22" s="21">
        <f>SUM(ГО:МР!E22)</f>
        <v>0</v>
      </c>
      <c r="F22" s="21">
        <f>SUM(ГО:МР!F22)</f>
        <v>5</v>
      </c>
      <c r="G22" s="21">
        <f>SUM(ГО:МР!G22)</f>
        <v>0</v>
      </c>
      <c r="H22" s="21">
        <f>SUM(ГО:МР!H22)</f>
        <v>0</v>
      </c>
      <c r="I22" s="21">
        <f>SUM(ГО:МР!I22)</f>
        <v>0</v>
      </c>
      <c r="J22" s="21">
        <f>SUM(ГО:МР!J22)</f>
        <v>960</v>
      </c>
      <c r="K22" s="21">
        <f>SUM(ГО:МР!K22)</f>
        <v>0</v>
      </c>
      <c r="L22" s="21">
        <f>SUM(ГО:МР!L22)</f>
        <v>0</v>
      </c>
      <c r="M22" s="21">
        <f>SUM(ГО:МР!M22)</f>
        <v>0</v>
      </c>
      <c r="N22" s="21">
        <f>SUM(ГО:МР!N22)</f>
        <v>0</v>
      </c>
      <c r="O22" s="21">
        <f>SUM(ГО:МР!O22)</f>
        <v>0</v>
      </c>
      <c r="P22" s="20">
        <f t="shared" si="1"/>
        <v>969</v>
      </c>
    </row>
    <row r="23" spans="1:18" ht="96.75" customHeight="1">
      <c r="A23" s="18" t="s">
        <v>126</v>
      </c>
      <c r="B23" s="208" t="s">
        <v>127</v>
      </c>
      <c r="C23" s="209"/>
      <c r="D23" s="21">
        <f>SUM(ГО:МР!D23)</f>
        <v>0</v>
      </c>
      <c r="E23" s="21">
        <f>SUM(ГО:МР!E23)</f>
        <v>0</v>
      </c>
      <c r="F23" s="21">
        <f>SUM(ГО:МР!F23)</f>
        <v>0</v>
      </c>
      <c r="G23" s="21">
        <f>SUM(ГО:МР!G23)</f>
        <v>0</v>
      </c>
      <c r="H23" s="21">
        <f>SUM(ГО:МР!H23)</f>
        <v>0</v>
      </c>
      <c r="I23" s="21">
        <f>SUM(ГО:МР!I23)</f>
        <v>0</v>
      </c>
      <c r="J23" s="21">
        <f>SUM(ГО:МР!J23)</f>
        <v>0</v>
      </c>
      <c r="K23" s="21">
        <f>SUM(ГО:МР!K23)</f>
        <v>0</v>
      </c>
      <c r="L23" s="21">
        <f>SUM(ГО:МР!L23)</f>
        <v>0</v>
      </c>
      <c r="M23" s="21">
        <f>SUM(ГО:МР!M23)</f>
        <v>0</v>
      </c>
      <c r="N23" s="21">
        <f>SUM(ГО:МР!N23)</f>
        <v>0</v>
      </c>
      <c r="O23" s="21">
        <f>SUM(ГО:МР!O23)</f>
        <v>0</v>
      </c>
      <c r="P23" s="20">
        <f t="shared" si="1"/>
        <v>0</v>
      </c>
    </row>
    <row r="24" spans="1:18" ht="26.25" customHeight="1">
      <c r="A24" s="18" t="s">
        <v>128</v>
      </c>
      <c r="B24" s="208" t="s">
        <v>129</v>
      </c>
      <c r="C24" s="209"/>
      <c r="D24" s="21">
        <f>SUM(ГО:МР!D24)</f>
        <v>0</v>
      </c>
      <c r="E24" s="21">
        <f>SUM(ГО:МР!E24)</f>
        <v>0</v>
      </c>
      <c r="F24" s="21">
        <f>SUM(ГО:МР!F24)</f>
        <v>0</v>
      </c>
      <c r="G24" s="21">
        <f>SUM(ГО:МР!G24)</f>
        <v>1</v>
      </c>
      <c r="H24" s="21">
        <f>SUM(ГО:МР!H24)</f>
        <v>0</v>
      </c>
      <c r="I24" s="21">
        <f>SUM(ГО:МР!I24)</f>
        <v>0</v>
      </c>
      <c r="J24" s="21">
        <f>SUM(ГО:МР!J24)</f>
        <v>0</v>
      </c>
      <c r="K24" s="21">
        <f>SUM(ГО:МР!K24)</f>
        <v>0</v>
      </c>
      <c r="L24" s="21">
        <f>SUM(ГО:МР!L24)</f>
        <v>0</v>
      </c>
      <c r="M24" s="21">
        <f>SUM(ГО:МР!M24)</f>
        <v>0</v>
      </c>
      <c r="N24" s="21">
        <f>SUM(ГО:МР!N24)</f>
        <v>0</v>
      </c>
      <c r="O24" s="21">
        <f>SUM(ГО:МР!O24)</f>
        <v>0</v>
      </c>
      <c r="P24" s="20">
        <f t="shared" si="1"/>
        <v>1</v>
      </c>
    </row>
    <row r="25" spans="1:18" ht="48" customHeight="1">
      <c r="A25" s="18" t="s">
        <v>130</v>
      </c>
      <c r="B25" s="208" t="s">
        <v>131</v>
      </c>
      <c r="C25" s="209"/>
      <c r="D25" s="21">
        <f>SUM(ГО:МР!D25)</f>
        <v>57</v>
      </c>
      <c r="E25" s="21">
        <f>SUM(ГО:МР!E25)</f>
        <v>0</v>
      </c>
      <c r="F25" s="21">
        <f>SUM(ГО:МР!F25)</f>
        <v>11</v>
      </c>
      <c r="G25" s="21">
        <f>SUM(ГО:МР!G25)</f>
        <v>0</v>
      </c>
      <c r="H25" s="21">
        <f>SUM(ГО:МР!H25)</f>
        <v>0</v>
      </c>
      <c r="I25" s="21">
        <f>SUM(ГО:МР!I25)</f>
        <v>6</v>
      </c>
      <c r="J25" s="21">
        <f>SUM(ГО:МР!J25)</f>
        <v>34</v>
      </c>
      <c r="K25" s="21">
        <f>SUM(ГО:МР!K25)</f>
        <v>0</v>
      </c>
      <c r="L25" s="21">
        <f>SUM(ГО:МР!L25)</f>
        <v>11</v>
      </c>
      <c r="M25" s="21">
        <f>SUM(ГО:МР!M25)</f>
        <v>0</v>
      </c>
      <c r="N25" s="21">
        <f>SUM(ГО:МР!N25)</f>
        <v>0</v>
      </c>
      <c r="O25" s="21">
        <f>SUM(ГО:МР!O25)</f>
        <v>0</v>
      </c>
      <c r="P25" s="20">
        <f t="shared" si="1"/>
        <v>119</v>
      </c>
      <c r="R25" s="22">
        <f>P25*100/P20</f>
        <v>6.6017586197331557E-2</v>
      </c>
    </row>
    <row r="26" spans="1:18" ht="79.5" customHeight="1">
      <c r="A26" s="18" t="s">
        <v>132</v>
      </c>
      <c r="B26" s="208" t="s">
        <v>133</v>
      </c>
      <c r="C26" s="209"/>
      <c r="D26" s="21">
        <f>SUM(ГО:МР!D26)</f>
        <v>0</v>
      </c>
      <c r="E26" s="21">
        <f>SUM(ГО:МР!E26)</f>
        <v>0</v>
      </c>
      <c r="F26" s="21">
        <f>SUM(ГО:МР!F26)</f>
        <v>0</v>
      </c>
      <c r="G26" s="21">
        <f>SUM(ГО:МР!G26)</f>
        <v>0</v>
      </c>
      <c r="H26" s="21">
        <f>SUM(ГО:МР!H26)</f>
        <v>0</v>
      </c>
      <c r="I26" s="21">
        <f>SUM(ГО:МР!I26)</f>
        <v>0</v>
      </c>
      <c r="J26" s="21">
        <f>SUM(ГО:МР!J26)</f>
        <v>17</v>
      </c>
      <c r="K26" s="21">
        <f>SUM(ГО:МР!K26)</f>
        <v>0</v>
      </c>
      <c r="L26" s="21">
        <f>SUM(ГО:МР!L26)</f>
        <v>0</v>
      </c>
      <c r="M26" s="21">
        <f>SUM(ГО:МР!M26)</f>
        <v>0</v>
      </c>
      <c r="N26" s="21">
        <f>SUM(ГО:МР!N26)</f>
        <v>0</v>
      </c>
      <c r="O26" s="21">
        <f>SUM(ГО:МР!O26)</f>
        <v>0</v>
      </c>
      <c r="P26" s="20">
        <f t="shared" si="1"/>
        <v>17</v>
      </c>
    </row>
    <row r="27" spans="1:18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6436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8837</v>
      </c>
      <c r="G27" s="23">
        <f t="shared" si="2"/>
        <v>10</v>
      </c>
      <c r="H27" s="23">
        <f t="shared" si="2"/>
        <v>4</v>
      </c>
      <c r="I27" s="23">
        <f t="shared" si="2"/>
        <v>3600</v>
      </c>
      <c r="J27" s="23" t="str">
        <f t="shared" si="2"/>
        <v>Ошибка! Проверьте правильность заполнения пунктов 9, 10 и 11</v>
      </c>
      <c r="K27" s="23">
        <f t="shared" si="2"/>
        <v>121377</v>
      </c>
      <c r="L27" s="23">
        <f t="shared" si="2"/>
        <v>33190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 t="e">
        <f t="shared" si="1"/>
        <v>#VALUE!</v>
      </c>
    </row>
    <row r="28" spans="1:18" ht="15.75">
      <c r="A28" s="24" t="s">
        <v>136</v>
      </c>
      <c r="B28" s="208" t="s">
        <v>137</v>
      </c>
      <c r="C28" s="209"/>
      <c r="D28" s="21">
        <f>SUM(ГО:МР!D28)</f>
        <v>4610</v>
      </c>
      <c r="E28" s="21">
        <f>SUM(ГО:МР!E28)</f>
        <v>0</v>
      </c>
      <c r="F28" s="21">
        <f>SUM(ГО:МР!F28)</f>
        <v>8825</v>
      </c>
      <c r="G28" s="21">
        <f>SUM(ГО:МР!G28)</f>
        <v>1</v>
      </c>
      <c r="H28" s="21">
        <f>SUM(ГО:МР!H28)</f>
        <v>0</v>
      </c>
      <c r="I28" s="21">
        <f>SUM(ГО:МР!I28)</f>
        <v>3155</v>
      </c>
      <c r="J28" s="21">
        <f>SUM(ГО:МР!J28)</f>
        <v>6131</v>
      </c>
      <c r="K28" s="21">
        <f>SUM(ГО:МР!K28)</f>
        <v>108218</v>
      </c>
      <c r="L28" s="21">
        <f>SUM(ГО:МР!L28)</f>
        <v>32296</v>
      </c>
      <c r="M28" s="21">
        <f>SUM(ГО:МР!M28)</f>
        <v>0</v>
      </c>
      <c r="N28" s="21">
        <f>SUM(ГО:МР!N28)</f>
        <v>0</v>
      </c>
      <c r="O28" s="21">
        <f>SUM(ГО:МР!O28)</f>
        <v>0</v>
      </c>
      <c r="P28" s="20">
        <f t="shared" si="1"/>
        <v>163236</v>
      </c>
    </row>
    <row r="29" spans="1:18" ht="15.75">
      <c r="A29" s="24" t="s">
        <v>138</v>
      </c>
      <c r="B29" s="208" t="s">
        <v>139</v>
      </c>
      <c r="C29" s="209"/>
      <c r="D29" s="21">
        <f>SUM(ГО:МР!D29)</f>
        <v>285</v>
      </c>
      <c r="E29" s="21">
        <f>SUM(ГО:МР!E29)</f>
        <v>0</v>
      </c>
      <c r="F29" s="21">
        <f>SUM(ГО:МР!F29)</f>
        <v>1</v>
      </c>
      <c r="G29" s="21">
        <f>SUM(ГО:МР!G29)</f>
        <v>4</v>
      </c>
      <c r="H29" s="21">
        <f>SUM(ГО:МР!H29)</f>
        <v>4</v>
      </c>
      <c r="I29" s="21">
        <f>SUM(ГО:МР!I29)</f>
        <v>188</v>
      </c>
      <c r="J29" s="21">
        <f>SUM(ГО:МР!J29)</f>
        <v>56</v>
      </c>
      <c r="K29" s="21">
        <f>SUM(ГО:МР!K29)</f>
        <v>13159</v>
      </c>
      <c r="L29" s="21">
        <f>SUM(ГО:МР!L29)</f>
        <v>880</v>
      </c>
      <c r="M29" s="21">
        <f>SUM(ГО:МР!M29)</f>
        <v>0</v>
      </c>
      <c r="N29" s="21">
        <f>SUM(ГО:МР!N29)</f>
        <v>0</v>
      </c>
      <c r="O29" s="21">
        <f>SUM(ГО:МР!O29)</f>
        <v>0</v>
      </c>
      <c r="P29" s="20">
        <f t="shared" si="1"/>
        <v>14577</v>
      </c>
    </row>
    <row r="30" spans="1:18" ht="15.75">
      <c r="A30" s="24" t="s">
        <v>140</v>
      </c>
      <c r="B30" s="208" t="s">
        <v>141</v>
      </c>
      <c r="C30" s="209"/>
      <c r="D30" s="21">
        <f>SUM(ГО:МР!D30)</f>
        <v>401</v>
      </c>
      <c r="E30" s="21">
        <f>SUM(ГО:МР!E30)</f>
        <v>0</v>
      </c>
      <c r="F30" s="21">
        <f>SUM(ГО:МР!F30)</f>
        <v>5</v>
      </c>
      <c r="G30" s="21">
        <f>SUM(ГО:МР!G30)</f>
        <v>2</v>
      </c>
      <c r="H30" s="21">
        <f>SUM(ГО:МР!H30)</f>
        <v>0</v>
      </c>
      <c r="I30" s="21">
        <f>SUM(ГО:МР!I30)</f>
        <v>143</v>
      </c>
      <c r="J30" s="21">
        <f>SUM(ГО:МР!J30)</f>
        <v>65</v>
      </c>
      <c r="K30" s="21">
        <f>SUM(ГО:МР!K30)</f>
        <v>0</v>
      </c>
      <c r="L30" s="21">
        <f>SUM(ГО:МР!L30)</f>
        <v>1</v>
      </c>
      <c r="M30" s="21">
        <f>SUM(ГО:МР!M30)</f>
        <v>0</v>
      </c>
      <c r="N30" s="21">
        <f>SUM(ГО:МР!N30)</f>
        <v>0</v>
      </c>
      <c r="O30" s="21">
        <f>SUM(ГО:МР!O30)</f>
        <v>0</v>
      </c>
      <c r="P30" s="20">
        <f t="shared" si="1"/>
        <v>617</v>
      </c>
    </row>
    <row r="31" spans="1:18" ht="15.75">
      <c r="A31" s="24" t="s">
        <v>142</v>
      </c>
      <c r="B31" s="210" t="s">
        <v>143</v>
      </c>
      <c r="C31" s="211"/>
      <c r="D31" s="25">
        <f>D32+D33</f>
        <v>1140</v>
      </c>
      <c r="E31" s="25">
        <f t="shared" ref="E31:O31" si="3">E32+E33</f>
        <v>0</v>
      </c>
      <c r="F31" s="25">
        <f t="shared" si="3"/>
        <v>6</v>
      </c>
      <c r="G31" s="25">
        <f t="shared" si="3"/>
        <v>3</v>
      </c>
      <c r="H31" s="25">
        <f t="shared" si="3"/>
        <v>0</v>
      </c>
      <c r="I31" s="25">
        <f t="shared" si="3"/>
        <v>114</v>
      </c>
      <c r="J31" s="25">
        <f t="shared" si="3"/>
        <v>211</v>
      </c>
      <c r="K31" s="25">
        <f t="shared" si="3"/>
        <v>0</v>
      </c>
      <c r="L31" s="25">
        <f t="shared" si="3"/>
        <v>13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1487</v>
      </c>
    </row>
    <row r="32" spans="1:18" ht="15.75">
      <c r="A32" s="24" t="s">
        <v>144</v>
      </c>
      <c r="B32" s="208" t="s">
        <v>145</v>
      </c>
      <c r="C32" s="209"/>
      <c r="D32" s="21">
        <f>SUM(ГО:МР!D32)</f>
        <v>695</v>
      </c>
      <c r="E32" s="21">
        <f>SUM(ГО:МР!E32)</f>
        <v>0</v>
      </c>
      <c r="F32" s="21">
        <f>SUM(ГО:МР!F32)</f>
        <v>2</v>
      </c>
      <c r="G32" s="21">
        <f>SUM(ГО:МР!G32)</f>
        <v>1</v>
      </c>
      <c r="H32" s="21">
        <f>SUM(ГО:МР!H32)</f>
        <v>0</v>
      </c>
      <c r="I32" s="21">
        <f>SUM(ГО:МР!I32)</f>
        <v>61</v>
      </c>
      <c r="J32" s="21">
        <f>SUM(ГО:МР!J32)</f>
        <v>175</v>
      </c>
      <c r="K32" s="21">
        <f>SUM(ГО:МР!K32)</f>
        <v>0</v>
      </c>
      <c r="L32" s="21">
        <f>SUM(ГО:МР!L32)</f>
        <v>5</v>
      </c>
      <c r="M32" s="21">
        <f>SUM(ГО:МР!M32)</f>
        <v>0</v>
      </c>
      <c r="N32" s="21">
        <f>SUM(ГО:МР!N32)</f>
        <v>0</v>
      </c>
      <c r="O32" s="21">
        <f>SUM(ГО:МР!O32)</f>
        <v>0</v>
      </c>
      <c r="P32" s="20">
        <f t="shared" si="1"/>
        <v>939</v>
      </c>
    </row>
    <row r="33" spans="1:18" ht="15.75">
      <c r="A33" s="26" t="s">
        <v>146</v>
      </c>
      <c r="B33" s="212" t="s">
        <v>147</v>
      </c>
      <c r="C33" s="213"/>
      <c r="D33" s="21">
        <f>SUM(ГО:МР!D33)</f>
        <v>445</v>
      </c>
      <c r="E33" s="21">
        <f>SUM(ГО:МР!E33)</f>
        <v>0</v>
      </c>
      <c r="F33" s="21">
        <f>SUM(ГО:МР!F33)</f>
        <v>4</v>
      </c>
      <c r="G33" s="21">
        <f>SUM(ГО:МР!G33)</f>
        <v>2</v>
      </c>
      <c r="H33" s="21">
        <f>SUM(ГО:МР!H33)</f>
        <v>0</v>
      </c>
      <c r="I33" s="21">
        <f>SUM(ГО:МР!I33)</f>
        <v>53</v>
      </c>
      <c r="J33" s="21">
        <f>SUM(ГО:МР!J33)</f>
        <v>36</v>
      </c>
      <c r="K33" s="21">
        <f>SUM(ГО:МР!K33)</f>
        <v>0</v>
      </c>
      <c r="L33" s="21">
        <f>SUM(ГО:МР!L33)</f>
        <v>8</v>
      </c>
      <c r="M33" s="21">
        <f>SUM(ГО:МР!M33)</f>
        <v>0</v>
      </c>
      <c r="N33" s="21">
        <f>SUM(ГО:МР!N33)</f>
        <v>0</v>
      </c>
      <c r="O33" s="21">
        <f>SUM(ГО:МР!O33)</f>
        <v>0</v>
      </c>
      <c r="P33" s="20">
        <f t="shared" si="1"/>
        <v>548</v>
      </c>
    </row>
    <row r="34" spans="1:18" ht="47.25" customHeight="1">
      <c r="A34" s="24" t="s">
        <v>148</v>
      </c>
      <c r="B34" s="206" t="s">
        <v>149</v>
      </c>
      <c r="C34" s="207"/>
      <c r="D34" s="23">
        <f>D35+D42</f>
        <v>5993</v>
      </c>
      <c r="E34" s="23">
        <f t="shared" ref="E34:O34" si="4">E35+E42</f>
        <v>0</v>
      </c>
      <c r="F34" s="23">
        <f t="shared" si="4"/>
        <v>8590</v>
      </c>
      <c r="G34" s="23">
        <f t="shared" si="4"/>
        <v>4</v>
      </c>
      <c r="H34" s="23">
        <f t="shared" si="4"/>
        <v>1</v>
      </c>
      <c r="I34" s="23">
        <f t="shared" si="4"/>
        <v>3366</v>
      </c>
      <c r="J34" s="23">
        <f t="shared" si="4"/>
        <v>6345</v>
      </c>
      <c r="K34" s="23">
        <f t="shared" si="4"/>
        <v>119723</v>
      </c>
      <c r="L34" s="23">
        <f t="shared" si="4"/>
        <v>31286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175308</v>
      </c>
    </row>
    <row r="35" spans="1:18" ht="36" customHeight="1">
      <c r="A35" s="18" t="s">
        <v>150</v>
      </c>
      <c r="B35" s="210" t="s">
        <v>151</v>
      </c>
      <c r="C35" s="211"/>
      <c r="D35" s="25">
        <f>D36+D37+D38+D39</f>
        <v>4508</v>
      </c>
      <c r="E35" s="25">
        <f t="shared" ref="E35:O35" si="5">E36+E37+E38+E39</f>
        <v>0</v>
      </c>
      <c r="F35" s="25">
        <f t="shared" si="5"/>
        <v>1445</v>
      </c>
      <c r="G35" s="25">
        <f t="shared" si="5"/>
        <v>0</v>
      </c>
      <c r="H35" s="25">
        <f t="shared" si="5"/>
        <v>0</v>
      </c>
      <c r="I35" s="25">
        <f t="shared" si="5"/>
        <v>1956</v>
      </c>
      <c r="J35" s="25">
        <f t="shared" si="5"/>
        <v>4710</v>
      </c>
      <c r="K35" s="25">
        <f t="shared" si="5"/>
        <v>0</v>
      </c>
      <c r="L35" s="25">
        <f t="shared" si="5"/>
        <v>37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12656</v>
      </c>
      <c r="R35" s="22" t="e">
        <f>P35*100/P27</f>
        <v>#VALUE!</v>
      </c>
    </row>
    <row r="36" spans="1:18" ht="15.75">
      <c r="A36" s="24" t="s">
        <v>152</v>
      </c>
      <c r="B36" s="208" t="s">
        <v>137</v>
      </c>
      <c r="C36" s="209"/>
      <c r="D36" s="21">
        <f>SUM(ГО:МР!D36)</f>
        <v>3118</v>
      </c>
      <c r="E36" s="21">
        <f>SUM(ГО:МР!E36)</f>
        <v>0</v>
      </c>
      <c r="F36" s="21">
        <f>SUM(ГО:МР!F36)</f>
        <v>1438</v>
      </c>
      <c r="G36" s="21">
        <f>SUM(ГО:МР!G36)</f>
        <v>0</v>
      </c>
      <c r="H36" s="21">
        <f>SUM(ГО:МР!H36)</f>
        <v>0</v>
      </c>
      <c r="I36" s="21">
        <f>SUM(ГО:МР!I36)</f>
        <v>1671</v>
      </c>
      <c r="J36" s="21">
        <f>SUM(ГО:МР!J36)</f>
        <v>4418</v>
      </c>
      <c r="K36" s="21">
        <f>SUM(ГО:МР!K36)</f>
        <v>0</v>
      </c>
      <c r="L36" s="21">
        <f>SUM(ГО:МР!L36)</f>
        <v>37</v>
      </c>
      <c r="M36" s="21">
        <f>SUM(ГО:МР!M36)</f>
        <v>0</v>
      </c>
      <c r="N36" s="21">
        <f>SUM(ГО:МР!N36)</f>
        <v>0</v>
      </c>
      <c r="O36" s="21">
        <f>SUM(ГО:МР!O36)</f>
        <v>0</v>
      </c>
      <c r="P36" s="20">
        <f t="shared" si="1"/>
        <v>10682</v>
      </c>
    </row>
    <row r="37" spans="1:18" ht="15.75">
      <c r="A37" s="24" t="s">
        <v>153</v>
      </c>
      <c r="B37" s="208" t="s">
        <v>139</v>
      </c>
      <c r="C37" s="209"/>
      <c r="D37" s="21">
        <f>SUM(ГО:МР!D37)</f>
        <v>158</v>
      </c>
      <c r="E37" s="21">
        <f>SUM(ГО:МР!E37)</f>
        <v>0</v>
      </c>
      <c r="F37" s="21">
        <f>SUM(ГО:МР!F37)</f>
        <v>1</v>
      </c>
      <c r="G37" s="21">
        <f>SUM(ГО:МР!G37)</f>
        <v>0</v>
      </c>
      <c r="H37" s="21">
        <f>SUM(ГО:МР!H37)</f>
        <v>0</v>
      </c>
      <c r="I37" s="21">
        <f>SUM(ГО:МР!I37)</f>
        <v>94</v>
      </c>
      <c r="J37" s="21">
        <f>SUM(ГО:МР!J37)</f>
        <v>44</v>
      </c>
      <c r="K37" s="21">
        <f>SUM(ГО:МР!K37)</f>
        <v>0</v>
      </c>
      <c r="L37" s="21">
        <f>SUM(ГО:МР!L37)</f>
        <v>0</v>
      </c>
      <c r="M37" s="21">
        <f>SUM(ГО:МР!M37)</f>
        <v>0</v>
      </c>
      <c r="N37" s="21">
        <f>SUM(ГО:МР!N37)</f>
        <v>0</v>
      </c>
      <c r="O37" s="21">
        <f>SUM(ГО:МР!O37)</f>
        <v>0</v>
      </c>
      <c r="P37" s="20">
        <f t="shared" si="1"/>
        <v>297</v>
      </c>
    </row>
    <row r="38" spans="1:18" ht="15.75">
      <c r="A38" s="24" t="s">
        <v>154</v>
      </c>
      <c r="B38" s="208" t="s">
        <v>141</v>
      </c>
      <c r="C38" s="209"/>
      <c r="D38" s="21">
        <f>SUM(ГО:МР!D38)</f>
        <v>357</v>
      </c>
      <c r="E38" s="21">
        <f>SUM(ГО:МР!E38)</f>
        <v>0</v>
      </c>
      <c r="F38" s="21">
        <f>SUM(ГО:МР!F38)</f>
        <v>4</v>
      </c>
      <c r="G38" s="21">
        <f>SUM(ГО:МР!G38)</f>
        <v>0</v>
      </c>
      <c r="H38" s="21">
        <f>SUM(ГО:МР!H38)</f>
        <v>0</v>
      </c>
      <c r="I38" s="21">
        <f>SUM(ГО:МР!I38)</f>
        <v>110</v>
      </c>
      <c r="J38" s="21">
        <f>SUM(ГО:МР!J38)</f>
        <v>66</v>
      </c>
      <c r="K38" s="21">
        <f>SUM(ГО:МР!K38)</f>
        <v>0</v>
      </c>
      <c r="L38" s="21">
        <f>SUM(ГО:МР!L38)</f>
        <v>0</v>
      </c>
      <c r="M38" s="21">
        <f>SUM(ГО:МР!M38)</f>
        <v>0</v>
      </c>
      <c r="N38" s="21">
        <f>SUM(ГО:МР!N38)</f>
        <v>0</v>
      </c>
      <c r="O38" s="21">
        <f>SUM(ГО:МР!O38)</f>
        <v>0</v>
      </c>
      <c r="P38" s="20">
        <f t="shared" si="1"/>
        <v>537</v>
      </c>
    </row>
    <row r="39" spans="1:18" ht="15.75">
      <c r="A39" s="24" t="s">
        <v>155</v>
      </c>
      <c r="B39" s="210" t="s">
        <v>143</v>
      </c>
      <c r="C39" s="211"/>
      <c r="D39" s="25">
        <f>D40+D41</f>
        <v>875</v>
      </c>
      <c r="E39" s="25">
        <f t="shared" ref="E39:O39" si="6">E40+E41</f>
        <v>0</v>
      </c>
      <c r="F39" s="25">
        <f t="shared" si="6"/>
        <v>2</v>
      </c>
      <c r="G39" s="25">
        <f t="shared" si="6"/>
        <v>0</v>
      </c>
      <c r="H39" s="25">
        <f t="shared" si="6"/>
        <v>0</v>
      </c>
      <c r="I39" s="25">
        <f t="shared" si="6"/>
        <v>81</v>
      </c>
      <c r="J39" s="25">
        <f t="shared" si="6"/>
        <v>182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1140</v>
      </c>
    </row>
    <row r="40" spans="1:18" ht="15.75">
      <c r="A40" s="24" t="s">
        <v>156</v>
      </c>
      <c r="B40" s="208" t="s">
        <v>145</v>
      </c>
      <c r="C40" s="209"/>
      <c r="D40" s="21">
        <f>SUM(ГО:МР!D40)</f>
        <v>538</v>
      </c>
      <c r="E40" s="21">
        <f>SUM(ГО:МР!E40)</f>
        <v>0</v>
      </c>
      <c r="F40" s="21">
        <f>SUM(ГО:МР!F40)</f>
        <v>1</v>
      </c>
      <c r="G40" s="21">
        <f>SUM(ГО:МР!G40)</f>
        <v>0</v>
      </c>
      <c r="H40" s="21">
        <f>SUM(ГО:МР!H40)</f>
        <v>0</v>
      </c>
      <c r="I40" s="21">
        <f>SUM(ГО:МР!I40)</f>
        <v>49</v>
      </c>
      <c r="J40" s="21">
        <f>SUM(ГО:МР!J40)</f>
        <v>158</v>
      </c>
      <c r="K40" s="21">
        <f>SUM(ГО:МР!K40)</f>
        <v>0</v>
      </c>
      <c r="L40" s="21">
        <f>SUM(ГО:МР!L40)</f>
        <v>0</v>
      </c>
      <c r="M40" s="21">
        <f>SUM(ГО:МР!M40)</f>
        <v>0</v>
      </c>
      <c r="N40" s="21">
        <f>SUM(ГО:МР!N40)</f>
        <v>0</v>
      </c>
      <c r="O40" s="21">
        <f>SUM(ГО:МР!O40)</f>
        <v>0</v>
      </c>
      <c r="P40" s="20">
        <f t="shared" si="1"/>
        <v>746</v>
      </c>
    </row>
    <row r="41" spans="1:18" ht="15.75">
      <c r="A41" s="24" t="s">
        <v>157</v>
      </c>
      <c r="B41" s="208" t="s">
        <v>147</v>
      </c>
      <c r="C41" s="209"/>
      <c r="D41" s="21">
        <f>SUM(ГО:МР!D41)</f>
        <v>337</v>
      </c>
      <c r="E41" s="21">
        <f>SUM(ГО:МР!E41)</f>
        <v>0</v>
      </c>
      <c r="F41" s="21">
        <f>SUM(ГО:МР!F41)</f>
        <v>1</v>
      </c>
      <c r="G41" s="21">
        <f>SUM(ГО:МР!G41)</f>
        <v>0</v>
      </c>
      <c r="H41" s="21">
        <f>SUM(ГО:МР!H41)</f>
        <v>0</v>
      </c>
      <c r="I41" s="21">
        <f>SUM(ГО:МР!I41)</f>
        <v>32</v>
      </c>
      <c r="J41" s="21">
        <f>SUM(ГО:МР!J41)</f>
        <v>24</v>
      </c>
      <c r="K41" s="21">
        <f>SUM(ГО:МР!K41)</f>
        <v>0</v>
      </c>
      <c r="L41" s="21">
        <f>SUM(ГО:МР!L41)</f>
        <v>0</v>
      </c>
      <c r="M41" s="21">
        <f>SUM(ГО:МР!M41)</f>
        <v>0</v>
      </c>
      <c r="N41" s="21">
        <f>SUM(ГО:МР!N41)</f>
        <v>0</v>
      </c>
      <c r="O41" s="21">
        <f>SUM(ГО:МР!O41)</f>
        <v>0</v>
      </c>
      <c r="P41" s="20">
        <f t="shared" si="1"/>
        <v>394</v>
      </c>
    </row>
    <row r="42" spans="1:18" ht="36" customHeight="1">
      <c r="A42" s="18" t="s">
        <v>158</v>
      </c>
      <c r="B42" s="210" t="s">
        <v>159</v>
      </c>
      <c r="C42" s="211"/>
      <c r="D42" s="25">
        <f>D43+D44+D45+D46</f>
        <v>1485</v>
      </c>
      <c r="E42" s="25">
        <f t="shared" ref="E42:O42" si="7">E43+E44+E45+E46</f>
        <v>0</v>
      </c>
      <c r="F42" s="25">
        <f t="shared" si="7"/>
        <v>7145</v>
      </c>
      <c r="G42" s="25">
        <f t="shared" si="7"/>
        <v>4</v>
      </c>
      <c r="H42" s="25">
        <f t="shared" si="7"/>
        <v>1</v>
      </c>
      <c r="I42" s="25">
        <f t="shared" si="7"/>
        <v>1410</v>
      </c>
      <c r="J42" s="25">
        <f t="shared" si="7"/>
        <v>1635</v>
      </c>
      <c r="K42" s="25">
        <f t="shared" si="7"/>
        <v>119723</v>
      </c>
      <c r="L42" s="25">
        <f t="shared" si="7"/>
        <v>31249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162652</v>
      </c>
      <c r="R42" s="22" t="e">
        <f>P42*100/P27</f>
        <v>#VALUE!</v>
      </c>
    </row>
    <row r="43" spans="1:18" ht="15.75">
      <c r="A43" s="24" t="s">
        <v>160</v>
      </c>
      <c r="B43" s="208" t="s">
        <v>137</v>
      </c>
      <c r="C43" s="209"/>
      <c r="D43" s="21">
        <f>SUM(ГО:МР!D43)</f>
        <v>1219</v>
      </c>
      <c r="E43" s="21">
        <f>SUM(ГО:МР!E43)</f>
        <v>0</v>
      </c>
      <c r="F43" s="21">
        <f>SUM(ГО:МР!F43)</f>
        <v>7145</v>
      </c>
      <c r="G43" s="21">
        <f>SUM(ГО:МР!G43)</f>
        <v>0</v>
      </c>
      <c r="H43" s="21">
        <f>SUM(ГО:МР!H43)</f>
        <v>0</v>
      </c>
      <c r="I43" s="21">
        <f>SUM(ГО:МР!I43)</f>
        <v>1369</v>
      </c>
      <c r="J43" s="21">
        <f>SUM(ГО:МР!J43)</f>
        <v>1600</v>
      </c>
      <c r="K43" s="21">
        <f>SUM(ГО:МР!K43)</f>
        <v>106625</v>
      </c>
      <c r="L43" s="21">
        <f>SUM(ГО:МР!L43)</f>
        <v>30434</v>
      </c>
      <c r="M43" s="21">
        <f>SUM(ГО:МР!M43)</f>
        <v>0</v>
      </c>
      <c r="N43" s="21">
        <f>SUM(ГО:МР!N43)</f>
        <v>0</v>
      </c>
      <c r="O43" s="21">
        <f>SUM(ГО:МР!O43)</f>
        <v>0</v>
      </c>
      <c r="P43" s="20">
        <f t="shared" si="1"/>
        <v>148392</v>
      </c>
    </row>
    <row r="44" spans="1:18" ht="15.75">
      <c r="A44" s="24" t="s">
        <v>161</v>
      </c>
      <c r="B44" s="208" t="s">
        <v>139</v>
      </c>
      <c r="C44" s="209"/>
      <c r="D44" s="21">
        <f>SUM(ГО:МР!D44)</f>
        <v>40</v>
      </c>
      <c r="E44" s="21">
        <f>SUM(ГО:МР!E44)</f>
        <v>0</v>
      </c>
      <c r="F44" s="21">
        <f>SUM(ГО:МР!F44)</f>
        <v>0</v>
      </c>
      <c r="G44" s="21">
        <f>SUM(ГО:МР!G44)</f>
        <v>2</v>
      </c>
      <c r="H44" s="21">
        <f>SUM(ГО:МР!H44)</f>
        <v>1</v>
      </c>
      <c r="I44" s="21">
        <f>SUM(ГО:МР!I44)</f>
        <v>26</v>
      </c>
      <c r="J44" s="21">
        <f>SUM(ГО:МР!J44)</f>
        <v>6</v>
      </c>
      <c r="K44" s="21">
        <f>SUM(ГО:МР!K44)</f>
        <v>13098</v>
      </c>
      <c r="L44" s="21">
        <f>SUM(ГО:МР!L44)</f>
        <v>814</v>
      </c>
      <c r="M44" s="21">
        <f>SUM(ГО:МР!M44)</f>
        <v>0</v>
      </c>
      <c r="N44" s="21">
        <f>SUM(ГО:МР!N44)</f>
        <v>0</v>
      </c>
      <c r="O44" s="21">
        <f>SUM(ГО:МР!O44)</f>
        <v>0</v>
      </c>
      <c r="P44" s="20">
        <f t="shared" si="1"/>
        <v>13987</v>
      </c>
    </row>
    <row r="45" spans="1:18" ht="15.75">
      <c r="A45" s="24" t="s">
        <v>162</v>
      </c>
      <c r="B45" s="208" t="s">
        <v>141</v>
      </c>
      <c r="C45" s="209"/>
      <c r="D45" s="21">
        <f>SUM(ГО:МР!D45)</f>
        <v>27</v>
      </c>
      <c r="E45" s="21">
        <f>SUM(ГО:МР!E45)</f>
        <v>0</v>
      </c>
      <c r="F45" s="21">
        <f>SUM(ГО:МР!F45)</f>
        <v>0</v>
      </c>
      <c r="G45" s="21">
        <f>SUM(ГО:МР!G45)</f>
        <v>0</v>
      </c>
      <c r="H45" s="21">
        <f>SUM(ГО:МР!H45)</f>
        <v>0</v>
      </c>
      <c r="I45" s="21">
        <f>SUM(ГО:МР!I45)</f>
        <v>10</v>
      </c>
      <c r="J45" s="21">
        <f>SUM(ГО:МР!J45)</f>
        <v>1</v>
      </c>
      <c r="K45" s="21">
        <f>SUM(ГО:МР!K45)</f>
        <v>0</v>
      </c>
      <c r="L45" s="21">
        <f>SUM(ГО:МР!L45)</f>
        <v>0</v>
      </c>
      <c r="M45" s="21">
        <f>SUM(ГО:МР!M45)</f>
        <v>0</v>
      </c>
      <c r="N45" s="21">
        <f>SUM(ГО:МР!N45)</f>
        <v>0</v>
      </c>
      <c r="O45" s="21">
        <f>SUM(ГО:МР!O45)</f>
        <v>0</v>
      </c>
      <c r="P45" s="20">
        <f t="shared" si="1"/>
        <v>38</v>
      </c>
    </row>
    <row r="46" spans="1:18" ht="15.75">
      <c r="A46" s="24" t="s">
        <v>163</v>
      </c>
      <c r="B46" s="210" t="s">
        <v>143</v>
      </c>
      <c r="C46" s="211"/>
      <c r="D46" s="25">
        <f>D47+D48</f>
        <v>199</v>
      </c>
      <c r="E46" s="25">
        <f t="shared" ref="E46:O46" si="8">E47+E48</f>
        <v>0</v>
      </c>
      <c r="F46" s="25">
        <f t="shared" si="8"/>
        <v>0</v>
      </c>
      <c r="G46" s="25">
        <f t="shared" si="8"/>
        <v>2</v>
      </c>
      <c r="H46" s="25">
        <f t="shared" si="8"/>
        <v>0</v>
      </c>
      <c r="I46" s="25">
        <f t="shared" si="8"/>
        <v>5</v>
      </c>
      <c r="J46" s="25">
        <f t="shared" si="8"/>
        <v>28</v>
      </c>
      <c r="K46" s="25">
        <f t="shared" si="8"/>
        <v>0</v>
      </c>
      <c r="L46" s="25">
        <f t="shared" si="8"/>
        <v>1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235</v>
      </c>
    </row>
    <row r="47" spans="1:18" ht="15.75">
      <c r="A47" s="24" t="s">
        <v>164</v>
      </c>
      <c r="B47" s="208" t="s">
        <v>145</v>
      </c>
      <c r="C47" s="209"/>
      <c r="D47" s="21">
        <f>SUM(ГО:МР!D47)</f>
        <v>136</v>
      </c>
      <c r="E47" s="21">
        <f>SUM(ГО:МР!E47)</f>
        <v>0</v>
      </c>
      <c r="F47" s="21">
        <f>SUM(ГО:МР!F47)</f>
        <v>0</v>
      </c>
      <c r="G47" s="21">
        <f>SUM(ГО:МР!G47)</f>
        <v>1</v>
      </c>
      <c r="H47" s="21">
        <f>SUM(ГО:МР!H47)</f>
        <v>0</v>
      </c>
      <c r="I47" s="21">
        <f>SUM(ГО:МР!I47)</f>
        <v>5</v>
      </c>
      <c r="J47" s="21">
        <f>SUM(ГО:МР!J47)</f>
        <v>15</v>
      </c>
      <c r="K47" s="21">
        <f>SUM(ГО:МР!K47)</f>
        <v>0</v>
      </c>
      <c r="L47" s="21">
        <f>SUM(ГО:МР!L47)</f>
        <v>0</v>
      </c>
      <c r="M47" s="21">
        <f>SUM(ГО:МР!M47)</f>
        <v>0</v>
      </c>
      <c r="N47" s="21">
        <f>SUM(ГО:МР!N47)</f>
        <v>0</v>
      </c>
      <c r="O47" s="21">
        <f>SUM(ГО:МР!O47)</f>
        <v>0</v>
      </c>
      <c r="P47" s="20">
        <f t="shared" si="1"/>
        <v>157</v>
      </c>
    </row>
    <row r="48" spans="1:18" ht="15.75">
      <c r="A48" s="24" t="s">
        <v>165</v>
      </c>
      <c r="B48" s="208" t="s">
        <v>147</v>
      </c>
      <c r="C48" s="209"/>
      <c r="D48" s="21">
        <f>SUM(ГО:МР!D48)</f>
        <v>63</v>
      </c>
      <c r="E48" s="21">
        <f>SUM(ГО:МР!E48)</f>
        <v>0</v>
      </c>
      <c r="F48" s="21">
        <f>SUM(ГО:МР!F48)</f>
        <v>0</v>
      </c>
      <c r="G48" s="21">
        <f>SUM(ГО:МР!G48)</f>
        <v>1</v>
      </c>
      <c r="H48" s="21">
        <f>SUM(ГО:МР!H48)</f>
        <v>0</v>
      </c>
      <c r="I48" s="21">
        <f>SUM(ГО:МР!I48)</f>
        <v>0</v>
      </c>
      <c r="J48" s="21">
        <f>SUM(ГО:МР!J48)</f>
        <v>13</v>
      </c>
      <c r="K48" s="21">
        <f>SUM(ГО:МР!K48)</f>
        <v>0</v>
      </c>
      <c r="L48" s="21">
        <f>SUM(ГО:МР!L48)</f>
        <v>1</v>
      </c>
      <c r="M48" s="21">
        <f>SUM(ГО:МР!M48)</f>
        <v>0</v>
      </c>
      <c r="N48" s="21">
        <f>SUM(ГО:МР!N48)</f>
        <v>0</v>
      </c>
      <c r="O48" s="21">
        <f>SUM(ГО:МР!O48)</f>
        <v>0</v>
      </c>
      <c r="P48" s="20">
        <f t="shared" si="1"/>
        <v>78</v>
      </c>
    </row>
    <row r="49" spans="1:19" ht="70.5" customHeight="1">
      <c r="A49" s="18" t="s">
        <v>166</v>
      </c>
      <c r="B49" s="206" t="s">
        <v>167</v>
      </c>
      <c r="C49" s="207"/>
      <c r="D49" s="23">
        <f>D50+D51+D52+D53</f>
        <v>443</v>
      </c>
      <c r="E49" s="23">
        <f t="shared" ref="E49:O49" si="9">E50+E51+E52+E53</f>
        <v>0</v>
      </c>
      <c r="F49" s="23">
        <f t="shared" si="9"/>
        <v>247</v>
      </c>
      <c r="G49" s="23">
        <f t="shared" si="9"/>
        <v>6</v>
      </c>
      <c r="H49" s="23">
        <f t="shared" si="9"/>
        <v>3</v>
      </c>
      <c r="I49" s="23">
        <f t="shared" si="9"/>
        <v>234</v>
      </c>
      <c r="J49" s="23">
        <f t="shared" si="9"/>
        <v>130</v>
      </c>
      <c r="K49" s="23">
        <f t="shared" si="9"/>
        <v>1654</v>
      </c>
      <c r="L49" s="23">
        <f t="shared" si="9"/>
        <v>1904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4621</v>
      </c>
      <c r="R49" s="22" t="e">
        <f>P49*100/P27</f>
        <v>#VALUE!</v>
      </c>
    </row>
    <row r="50" spans="1:19" ht="15.75">
      <c r="A50" s="24" t="s">
        <v>168</v>
      </c>
      <c r="B50" s="208" t="s">
        <v>137</v>
      </c>
      <c r="C50" s="209"/>
      <c r="D50" s="21">
        <f>SUM(ГО:МР!D50)</f>
        <v>273</v>
      </c>
      <c r="E50" s="21">
        <f>SUM(ГО:МР!E50)</f>
        <v>0</v>
      </c>
      <c r="F50" s="21">
        <f>SUM(ГО:МР!F50)</f>
        <v>242</v>
      </c>
      <c r="G50" s="21">
        <f>SUM(ГО:МР!G50)</f>
        <v>1</v>
      </c>
      <c r="H50" s="21">
        <f>SUM(ГО:МР!H50)</f>
        <v>0</v>
      </c>
      <c r="I50" s="21">
        <f>SUM(ГО:МР!I50)</f>
        <v>115</v>
      </c>
      <c r="J50" s="21">
        <f>SUM(ГО:МР!J50)</f>
        <v>124</v>
      </c>
      <c r="K50" s="21">
        <f>SUM(ГО:МР!K50)</f>
        <v>1593</v>
      </c>
      <c r="L50" s="21">
        <f>SUM(ГО:МР!L50)</f>
        <v>1825</v>
      </c>
      <c r="M50" s="21">
        <f>SUM(ГО:МР!M50)</f>
        <v>0</v>
      </c>
      <c r="N50" s="21">
        <f>SUM(ГО:МР!N50)</f>
        <v>0</v>
      </c>
      <c r="O50" s="21">
        <f>SUM(ГО:МР!O50)</f>
        <v>0</v>
      </c>
      <c r="P50" s="20">
        <f t="shared" si="1"/>
        <v>4173</v>
      </c>
    </row>
    <row r="51" spans="1:19" ht="15.75">
      <c r="A51" s="24" t="s">
        <v>169</v>
      </c>
      <c r="B51" s="208" t="s">
        <v>139</v>
      </c>
      <c r="C51" s="209"/>
      <c r="D51" s="21">
        <f>SUM(ГО:МР!D51)</f>
        <v>87</v>
      </c>
      <c r="E51" s="21">
        <f>SUM(ГО:МР!E51)</f>
        <v>0</v>
      </c>
      <c r="F51" s="21">
        <f>SUM(ГО:МР!F51)</f>
        <v>0</v>
      </c>
      <c r="G51" s="21">
        <f>SUM(ГО:МР!G51)</f>
        <v>2</v>
      </c>
      <c r="H51" s="21">
        <f>SUM(ГО:МР!H51)</f>
        <v>3</v>
      </c>
      <c r="I51" s="21">
        <f>SUM(ГО:МР!I51)</f>
        <v>68</v>
      </c>
      <c r="J51" s="21">
        <f>SUM(ГО:МР!J51)</f>
        <v>2</v>
      </c>
      <c r="K51" s="21">
        <f>SUM(ГО:МР!K51)</f>
        <v>61</v>
      </c>
      <c r="L51" s="21">
        <f>SUM(ГО:МР!L51)</f>
        <v>66</v>
      </c>
      <c r="M51" s="21">
        <f>SUM(ГО:МР!M51)</f>
        <v>0</v>
      </c>
      <c r="N51" s="21">
        <f>SUM(ГО:МР!N51)</f>
        <v>0</v>
      </c>
      <c r="O51" s="21">
        <f>SUM(ГО:МР!O51)</f>
        <v>0</v>
      </c>
      <c r="P51" s="20">
        <f t="shared" si="1"/>
        <v>289</v>
      </c>
    </row>
    <row r="52" spans="1:19" ht="15.75">
      <c r="A52" s="24" t="s">
        <v>170</v>
      </c>
      <c r="B52" s="208" t="s">
        <v>141</v>
      </c>
      <c r="C52" s="209"/>
      <c r="D52" s="21">
        <f>SUM(ГО:МР!D52)</f>
        <v>16</v>
      </c>
      <c r="E52" s="21">
        <f>SUM(ГО:МР!E52)</f>
        <v>0</v>
      </c>
      <c r="F52" s="21">
        <f>SUM(ГО:МР!F52)</f>
        <v>1</v>
      </c>
      <c r="G52" s="21">
        <f>SUM(ГО:МР!G52)</f>
        <v>2</v>
      </c>
      <c r="H52" s="21">
        <f>SUM(ГО:МР!H52)</f>
        <v>0</v>
      </c>
      <c r="I52" s="21">
        <f>SUM(ГО:МР!I52)</f>
        <v>22</v>
      </c>
      <c r="J52" s="21">
        <f>SUM(ГО:МР!J52)</f>
        <v>2</v>
      </c>
      <c r="K52" s="21">
        <f>SUM(ГО:МР!K52)</f>
        <v>0</v>
      </c>
      <c r="L52" s="21">
        <f>SUM(ГО:МР!L52)</f>
        <v>1</v>
      </c>
      <c r="M52" s="21">
        <f>SUM(ГО:МР!M52)</f>
        <v>0</v>
      </c>
      <c r="N52" s="21">
        <f>SUM(ГО:МР!N52)</f>
        <v>0</v>
      </c>
      <c r="O52" s="21">
        <f>SUM(ГО:МР!O52)</f>
        <v>0</v>
      </c>
      <c r="P52" s="20">
        <f t="shared" si="1"/>
        <v>44</v>
      </c>
    </row>
    <row r="53" spans="1:19" ht="15.75">
      <c r="A53" s="24" t="s">
        <v>171</v>
      </c>
      <c r="B53" s="210" t="s">
        <v>143</v>
      </c>
      <c r="C53" s="211"/>
      <c r="D53" s="25">
        <f>D54+D55</f>
        <v>67</v>
      </c>
      <c r="E53" s="25">
        <f t="shared" ref="E53:O53" si="10">E54+E55</f>
        <v>0</v>
      </c>
      <c r="F53" s="25">
        <f t="shared" si="10"/>
        <v>4</v>
      </c>
      <c r="G53" s="25">
        <f t="shared" si="10"/>
        <v>1</v>
      </c>
      <c r="H53" s="25">
        <f t="shared" si="10"/>
        <v>0</v>
      </c>
      <c r="I53" s="25">
        <f t="shared" si="10"/>
        <v>29</v>
      </c>
      <c r="J53" s="25">
        <f t="shared" si="10"/>
        <v>2</v>
      </c>
      <c r="K53" s="25">
        <f t="shared" si="10"/>
        <v>0</v>
      </c>
      <c r="L53" s="25">
        <f t="shared" si="10"/>
        <v>12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115</v>
      </c>
    </row>
    <row r="54" spans="1:19" ht="15.75">
      <c r="A54" s="24" t="s">
        <v>172</v>
      </c>
      <c r="B54" s="208" t="s">
        <v>145</v>
      </c>
      <c r="C54" s="209"/>
      <c r="D54" s="21">
        <f>SUM(ГО:МР!D54)</f>
        <v>22</v>
      </c>
      <c r="E54" s="21">
        <f>SUM(ГО:МР!E54)</f>
        <v>0</v>
      </c>
      <c r="F54" s="21">
        <f>SUM(ГО:МР!F54)</f>
        <v>1</v>
      </c>
      <c r="G54" s="21">
        <f>SUM(ГО:МР!G54)</f>
        <v>0</v>
      </c>
      <c r="H54" s="21">
        <f>SUM(ГО:МР!H54)</f>
        <v>0</v>
      </c>
      <c r="I54" s="21">
        <f>SUM(ГО:МР!I54)</f>
        <v>14</v>
      </c>
      <c r="J54" s="21">
        <f>SUM(ГО:МР!J54)</f>
        <v>1</v>
      </c>
      <c r="K54" s="21">
        <f>SUM(ГО:МР!K54)</f>
        <v>0</v>
      </c>
      <c r="L54" s="21">
        <f>SUM(ГО:МР!L54)</f>
        <v>5</v>
      </c>
      <c r="M54" s="21">
        <f>SUM(ГО:МР!M54)</f>
        <v>0</v>
      </c>
      <c r="N54" s="21">
        <f>SUM(ГО:МР!N54)</f>
        <v>0</v>
      </c>
      <c r="O54" s="21">
        <f>SUM(ГО:МР!O54)</f>
        <v>0</v>
      </c>
      <c r="P54" s="20">
        <f t="shared" si="1"/>
        <v>43</v>
      </c>
    </row>
    <row r="55" spans="1:19" ht="15.75">
      <c r="A55" s="24" t="s">
        <v>173</v>
      </c>
      <c r="B55" s="208" t="s">
        <v>147</v>
      </c>
      <c r="C55" s="209"/>
      <c r="D55" s="21">
        <f>SUM(ГО:МР!D55)</f>
        <v>45</v>
      </c>
      <c r="E55" s="21">
        <f>SUM(ГО:МР!E55)</f>
        <v>0</v>
      </c>
      <c r="F55" s="21">
        <f>SUM(ГО:МР!F55)</f>
        <v>3</v>
      </c>
      <c r="G55" s="21">
        <f>SUM(ГО:МР!G55)</f>
        <v>1</v>
      </c>
      <c r="H55" s="21">
        <f>SUM(ГО:МР!H55)</f>
        <v>0</v>
      </c>
      <c r="I55" s="21">
        <f>SUM(ГО:МР!I55)</f>
        <v>15</v>
      </c>
      <c r="J55" s="21">
        <f>SUM(ГО:МР!J55)</f>
        <v>1</v>
      </c>
      <c r="K55" s="21">
        <f>SUM(ГО:МР!K55)</f>
        <v>0</v>
      </c>
      <c r="L55" s="21">
        <f>SUM(ГО:МР!L55)</f>
        <v>7</v>
      </c>
      <c r="M55" s="21">
        <f>SUM(ГО:МР!M55)</f>
        <v>0</v>
      </c>
      <c r="N55" s="21">
        <f>SUM(ГО:МР!N55)</f>
        <v>0</v>
      </c>
      <c r="O55" s="21">
        <f>SUM(ГО:МР!O55)</f>
        <v>0</v>
      </c>
      <c r="P55" s="20">
        <f t="shared" si="1"/>
        <v>72</v>
      </c>
    </row>
    <row r="56" spans="1:19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9" ht="48" customHeight="1">
      <c r="A57" s="24" t="s">
        <v>175</v>
      </c>
      <c r="B57" s="217" t="s">
        <v>176</v>
      </c>
      <c r="C57" s="218"/>
      <c r="D57" s="28">
        <f>D58+D59+D60+D61</f>
        <v>9139400</v>
      </c>
      <c r="E57" s="28">
        <f t="shared" ref="E57:O57" si="11">E58+E59+E60+E61</f>
        <v>0</v>
      </c>
      <c r="F57" s="28">
        <f t="shared" si="11"/>
        <v>14816200</v>
      </c>
      <c r="G57" s="28">
        <f t="shared" si="11"/>
        <v>12000</v>
      </c>
      <c r="H57" s="28">
        <f t="shared" si="11"/>
        <v>5000</v>
      </c>
      <c r="I57" s="28">
        <f t="shared" si="11"/>
        <v>2073900</v>
      </c>
      <c r="J57" s="28">
        <f t="shared" si="11"/>
        <v>5920250</v>
      </c>
      <c r="K57" s="28">
        <f t="shared" si="11"/>
        <v>286497500</v>
      </c>
      <c r="L57" s="28">
        <f t="shared" si="11"/>
        <v>85653700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404117950</v>
      </c>
      <c r="R57" s="29">
        <f>P57-P75</f>
        <v>380648800</v>
      </c>
      <c r="S57" s="30" t="s">
        <v>177</v>
      </c>
    </row>
    <row r="58" spans="1:19" ht="15.75">
      <c r="A58" s="24" t="s">
        <v>178</v>
      </c>
      <c r="B58" s="208" t="s">
        <v>137</v>
      </c>
      <c r="C58" s="209"/>
      <c r="D58" s="21">
        <f>SUM(ГО:МР!D58)</f>
        <v>1227400</v>
      </c>
      <c r="E58" s="21">
        <f>SUM(ГО:МР!E58)</f>
        <v>0</v>
      </c>
      <c r="F58" s="21">
        <f>SUM(ГО:МР!F58)</f>
        <v>14816200</v>
      </c>
      <c r="G58" s="21">
        <f>SUM(ГО:МР!G58)</f>
        <v>0</v>
      </c>
      <c r="H58" s="21">
        <f>SUM(ГО:МР!H58)</f>
        <v>0</v>
      </c>
      <c r="I58" s="21">
        <f>SUM(ГО:МР!I58)</f>
        <v>1428900</v>
      </c>
      <c r="J58" s="21">
        <f>SUM(ГО:МР!J58)</f>
        <v>3364750</v>
      </c>
      <c r="K58" s="21">
        <f>SUM(ГО:МР!K58)</f>
        <v>266555000</v>
      </c>
      <c r="L58" s="21">
        <f>SUM(ГО:МР!L58)</f>
        <v>60873700</v>
      </c>
      <c r="M58" s="21">
        <f>SUM(ГО:МР!M58)</f>
        <v>0</v>
      </c>
      <c r="N58" s="21">
        <f>SUM(ГО:МР!N58)</f>
        <v>0</v>
      </c>
      <c r="O58" s="21">
        <f>SUM(ГО:МР!O58)</f>
        <v>0</v>
      </c>
      <c r="P58" s="20">
        <f t="shared" si="1"/>
        <v>348265950</v>
      </c>
    </row>
    <row r="59" spans="1:19" ht="15.75">
      <c r="A59" s="24" t="s">
        <v>179</v>
      </c>
      <c r="B59" s="208" t="s">
        <v>139</v>
      </c>
      <c r="C59" s="209"/>
      <c r="D59" s="21">
        <f>SUM(ГО:МР!D59)</f>
        <v>4500000</v>
      </c>
      <c r="E59" s="21">
        <f>SUM(ГО:МР!E59)</f>
        <v>0</v>
      </c>
      <c r="F59" s="21">
        <f>SUM(ГО:МР!F59)</f>
        <v>0</v>
      </c>
      <c r="G59" s="21">
        <f>SUM(ГО:МР!G59)</f>
        <v>10000</v>
      </c>
      <c r="H59" s="21">
        <f>SUM(ГО:МР!H59)</f>
        <v>5000</v>
      </c>
      <c r="I59" s="21">
        <f>SUM(ГО:МР!I59)</f>
        <v>390000</v>
      </c>
      <c r="J59" s="21">
        <f>SUM(ГО:МР!J59)</f>
        <v>1940500</v>
      </c>
      <c r="K59" s="21">
        <f>SUM(ГО:МР!K59)</f>
        <v>19942500</v>
      </c>
      <c r="L59" s="21">
        <f>SUM(ГО:МР!L59)</f>
        <v>24775000</v>
      </c>
      <c r="M59" s="21">
        <f>SUM(ГО:МР!M59)</f>
        <v>0</v>
      </c>
      <c r="N59" s="21">
        <f>SUM(ГО:МР!N59)</f>
        <v>0</v>
      </c>
      <c r="O59" s="21">
        <f>SUM(ГО:МР!O59)</f>
        <v>0</v>
      </c>
      <c r="P59" s="20">
        <f t="shared" si="1"/>
        <v>51563000</v>
      </c>
    </row>
    <row r="60" spans="1:19" ht="15.75">
      <c r="A60" s="24" t="s">
        <v>180</v>
      </c>
      <c r="B60" s="208" t="s">
        <v>141</v>
      </c>
      <c r="C60" s="209"/>
      <c r="D60" s="21">
        <f>SUM(ГО:МР!D60)</f>
        <v>405000</v>
      </c>
      <c r="E60" s="21">
        <f>SUM(ГО:МР!E60)</f>
        <v>0</v>
      </c>
      <c r="F60" s="21">
        <f>SUM(ГО:МР!F60)</f>
        <v>0</v>
      </c>
      <c r="G60" s="21">
        <f>SUM(ГО:МР!G60)</f>
        <v>0</v>
      </c>
      <c r="H60" s="21">
        <f>SUM(ГО:МР!H60)</f>
        <v>0</v>
      </c>
      <c r="I60" s="21">
        <f>SUM(ГО:МР!I60)</f>
        <v>180000</v>
      </c>
      <c r="J60" s="21">
        <f>SUM(ГО:МР!J60)</f>
        <v>15000</v>
      </c>
      <c r="K60" s="21">
        <f>SUM(ГО:МР!K60)</f>
        <v>0</v>
      </c>
      <c r="L60" s="21">
        <f>SUM(ГО:МР!L60)</f>
        <v>0</v>
      </c>
      <c r="M60" s="21">
        <f>SUM(ГО:МР!M60)</f>
        <v>0</v>
      </c>
      <c r="N60" s="21">
        <f>SUM(ГО:МР!N60)</f>
        <v>0</v>
      </c>
      <c r="O60" s="21">
        <f>SUM(ГО:МР!O60)</f>
        <v>0</v>
      </c>
      <c r="P60" s="20">
        <f t="shared" si="1"/>
        <v>600000</v>
      </c>
    </row>
    <row r="61" spans="1:19" ht="15.75">
      <c r="A61" s="24" t="s">
        <v>181</v>
      </c>
      <c r="B61" s="219" t="s">
        <v>143</v>
      </c>
      <c r="C61" s="220"/>
      <c r="D61" s="28">
        <f>D62+D63</f>
        <v>3007000</v>
      </c>
      <c r="E61" s="28">
        <f t="shared" ref="E61:O61" si="12">E62+E63</f>
        <v>0</v>
      </c>
      <c r="F61" s="28">
        <f t="shared" si="12"/>
        <v>0</v>
      </c>
      <c r="G61" s="28">
        <f t="shared" si="12"/>
        <v>2000</v>
      </c>
      <c r="H61" s="28">
        <f t="shared" si="12"/>
        <v>0</v>
      </c>
      <c r="I61" s="28">
        <f t="shared" si="12"/>
        <v>75000</v>
      </c>
      <c r="J61" s="28">
        <f t="shared" si="12"/>
        <v>600000</v>
      </c>
      <c r="K61" s="28">
        <f t="shared" si="12"/>
        <v>0</v>
      </c>
      <c r="L61" s="28">
        <f t="shared" si="12"/>
        <v>5000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3689000</v>
      </c>
    </row>
    <row r="62" spans="1:19" ht="15.75">
      <c r="A62" s="24" t="s">
        <v>182</v>
      </c>
      <c r="B62" s="208" t="s">
        <v>145</v>
      </c>
      <c r="C62" s="209"/>
      <c r="D62" s="21">
        <f>SUM(ГО:МР!D62)</f>
        <v>2062000</v>
      </c>
      <c r="E62" s="21">
        <f>SUM(ГО:МР!E62)</f>
        <v>0</v>
      </c>
      <c r="F62" s="21">
        <f>SUM(ГО:МР!F62)</f>
        <v>0</v>
      </c>
      <c r="G62" s="21">
        <f>SUM(ГО:МР!G62)</f>
        <v>1000</v>
      </c>
      <c r="H62" s="21">
        <f>SUM(ГО:МР!H62)</f>
        <v>0</v>
      </c>
      <c r="I62" s="21">
        <f>SUM(ГО:МР!I62)</f>
        <v>75000</v>
      </c>
      <c r="J62" s="21">
        <f>SUM(ГО:МР!J62)</f>
        <v>405000</v>
      </c>
      <c r="K62" s="21">
        <f>SUM(ГО:МР!K62)</f>
        <v>0</v>
      </c>
      <c r="L62" s="21">
        <f>SUM(ГО:МР!L62)</f>
        <v>0</v>
      </c>
      <c r="M62" s="21">
        <f>SUM(ГО:МР!M62)</f>
        <v>0</v>
      </c>
      <c r="N62" s="21">
        <f>SUM(ГО:МР!N62)</f>
        <v>0</v>
      </c>
      <c r="O62" s="21">
        <f>SUM(ГО:МР!O62)</f>
        <v>0</v>
      </c>
      <c r="P62" s="20">
        <f t="shared" si="1"/>
        <v>2543000</v>
      </c>
    </row>
    <row r="63" spans="1:19" ht="15.75">
      <c r="A63" s="24" t="s">
        <v>183</v>
      </c>
      <c r="B63" s="208" t="s">
        <v>147</v>
      </c>
      <c r="C63" s="209"/>
      <c r="D63" s="21">
        <f>SUM(ГО:МР!D63)</f>
        <v>945000</v>
      </c>
      <c r="E63" s="21">
        <f>SUM(ГО:МР!E63)</f>
        <v>0</v>
      </c>
      <c r="F63" s="21">
        <f>SUM(ГО:МР!F63)</f>
        <v>0</v>
      </c>
      <c r="G63" s="21">
        <f>SUM(ГО:МР!G63)</f>
        <v>1000</v>
      </c>
      <c r="H63" s="21">
        <f>SUM(ГО:МР!H63)</f>
        <v>0</v>
      </c>
      <c r="I63" s="21">
        <f>SUM(ГО:МР!I63)</f>
        <v>0</v>
      </c>
      <c r="J63" s="21">
        <f>SUM(ГО:МР!J63)</f>
        <v>195000</v>
      </c>
      <c r="K63" s="21">
        <f>SUM(ГО:МР!K63)</f>
        <v>0</v>
      </c>
      <c r="L63" s="21">
        <f>SUM(ГО:МР!L63)</f>
        <v>5000</v>
      </c>
      <c r="M63" s="21">
        <f>SUM(ГО:МР!M63)</f>
        <v>0</v>
      </c>
      <c r="N63" s="21">
        <f>SUM(ГО:МР!N63)</f>
        <v>0</v>
      </c>
      <c r="O63" s="21">
        <f>SUM(ГО:МР!O63)</f>
        <v>0</v>
      </c>
      <c r="P63" s="20">
        <f t="shared" si="1"/>
        <v>1146000</v>
      </c>
    </row>
    <row r="64" spans="1:19" ht="101.25" customHeight="1">
      <c r="A64" s="24" t="s">
        <v>184</v>
      </c>
      <c r="B64" s="221" t="s">
        <v>185</v>
      </c>
      <c r="C64" s="222"/>
      <c r="D64" s="21">
        <f>SUM(ГО:МР!D64)</f>
        <v>44</v>
      </c>
      <c r="E64" s="21">
        <f>SUM(ГО:МР!E64)</f>
        <v>0</v>
      </c>
      <c r="F64" s="21">
        <f>SUM(ГО:МР!F64)</f>
        <v>169</v>
      </c>
      <c r="G64" s="21">
        <f>SUM(ГО:МР!G64)</f>
        <v>0</v>
      </c>
      <c r="H64" s="21">
        <f>SUM(ГО:МР!H64)</f>
        <v>0</v>
      </c>
      <c r="I64" s="21">
        <f>SUM(ГО:МР!I64)</f>
        <v>27</v>
      </c>
      <c r="J64" s="21">
        <f>SUM(ГО:МР!J64)</f>
        <v>25</v>
      </c>
      <c r="K64" s="21">
        <f>SUM(ГО:МР!K64)</f>
        <v>3828</v>
      </c>
      <c r="L64" s="21">
        <f>SUM(ГО:МР!L64)</f>
        <v>2547</v>
      </c>
      <c r="M64" s="21">
        <f>SUM(ГО:МР!M64)</f>
        <v>0</v>
      </c>
      <c r="N64" s="21">
        <f>SUM(ГО:МР!N64)</f>
        <v>0</v>
      </c>
      <c r="O64" s="21">
        <f>SUM(ГО:МР!O64)</f>
        <v>0</v>
      </c>
      <c r="P64" s="20">
        <f t="shared" si="1"/>
        <v>6640</v>
      </c>
      <c r="R64" s="22">
        <f>P64*100/P34</f>
        <v>3.787619503958747</v>
      </c>
      <c r="S64" s="30" t="s">
        <v>186</v>
      </c>
    </row>
    <row r="65" spans="1:19" ht="101.25" customHeight="1">
      <c r="A65" s="24" t="s">
        <v>187</v>
      </c>
      <c r="B65" s="223" t="s">
        <v>188</v>
      </c>
      <c r="C65" s="209"/>
      <c r="D65" s="21">
        <f>SUM(ГО:МР!D65)</f>
        <v>2197000</v>
      </c>
      <c r="E65" s="21">
        <f>SUM(ГО:МР!E65)</f>
        <v>0</v>
      </c>
      <c r="F65" s="21">
        <f>SUM(ГО:МР!F65)</f>
        <v>625900</v>
      </c>
      <c r="G65" s="21">
        <f>SUM(ГО:МР!G65)</f>
        <v>0</v>
      </c>
      <c r="H65" s="21">
        <f>SUM(ГО:МР!H65)</f>
        <v>0</v>
      </c>
      <c r="I65" s="21">
        <f>SUM(ГО:МР!I65)</f>
        <v>289000</v>
      </c>
      <c r="J65" s="21">
        <f>SUM(ГО:МР!J65)</f>
        <v>633000</v>
      </c>
      <c r="K65" s="21">
        <f>SUM(ГО:МР!K65)</f>
        <v>9416250</v>
      </c>
      <c r="L65" s="21">
        <f>SUM(ГО:МР!L65)</f>
        <v>14156000</v>
      </c>
      <c r="M65" s="21">
        <f>SUM(ГО:МР!M65)</f>
        <v>0</v>
      </c>
      <c r="N65" s="21">
        <f>SUM(ГО:МР!N65)</f>
        <v>0</v>
      </c>
      <c r="O65" s="21">
        <f>SUM(ГО:МР!O65)</f>
        <v>0</v>
      </c>
      <c r="P65" s="20">
        <f t="shared" si="1"/>
        <v>27317150</v>
      </c>
    </row>
    <row r="66" spans="1:19" ht="101.25" customHeight="1">
      <c r="A66" s="24" t="s">
        <v>189</v>
      </c>
      <c r="B66" s="223" t="s">
        <v>190</v>
      </c>
      <c r="C66" s="209"/>
      <c r="D66" s="21">
        <f>SUM(ГО:МР!D66)</f>
        <v>19</v>
      </c>
      <c r="E66" s="21">
        <f>SUM(ГО:МР!E66)</f>
        <v>0</v>
      </c>
      <c r="F66" s="21">
        <f>SUM(ГО:МР!F66)</f>
        <v>49</v>
      </c>
      <c r="G66" s="21">
        <f>SUM(ГО:МР!G66)</f>
        <v>0</v>
      </c>
      <c r="H66" s="21">
        <f>SUM(ГО:МР!H66)</f>
        <v>0</v>
      </c>
      <c r="I66" s="21">
        <f>SUM(ГО:МР!I66)</f>
        <v>7</v>
      </c>
      <c r="J66" s="21">
        <f>SUM(ГО:МР!J66)</f>
        <v>87</v>
      </c>
      <c r="K66" s="21">
        <f>SUM(ГО:МР!K66)</f>
        <v>677</v>
      </c>
      <c r="L66" s="21">
        <f>SUM(ГО:МР!L66)</f>
        <v>1620</v>
      </c>
      <c r="M66" s="21">
        <f>SUM(ГО:МР!M66)</f>
        <v>0</v>
      </c>
      <c r="N66" s="21">
        <f>SUM(ГО:МР!N66)</f>
        <v>0</v>
      </c>
      <c r="O66" s="21">
        <f>SUM(ГО:МР!O66)</f>
        <v>0</v>
      </c>
      <c r="P66" s="20">
        <f t="shared" si="1"/>
        <v>2459</v>
      </c>
    </row>
    <row r="67" spans="1:19" ht="101.25" customHeight="1">
      <c r="A67" s="24" t="s">
        <v>191</v>
      </c>
      <c r="B67" s="223" t="s">
        <v>192</v>
      </c>
      <c r="C67" s="209"/>
      <c r="D67" s="21">
        <f>SUM(ГО:МР!D67)</f>
        <v>461000</v>
      </c>
      <c r="E67" s="21">
        <f>SUM(ГО:МР!E67)</f>
        <v>0</v>
      </c>
      <c r="F67" s="21">
        <f>SUM(ГО:МР!F67)</f>
        <v>115800</v>
      </c>
      <c r="G67" s="21">
        <f>SUM(ГО:МР!G67)</f>
        <v>0</v>
      </c>
      <c r="H67" s="21">
        <f>SUM(ГО:МР!H67)</f>
        <v>0</v>
      </c>
      <c r="I67" s="21">
        <f>SUM(ГО:МР!I67)</f>
        <v>94500</v>
      </c>
      <c r="J67" s="21">
        <f>SUM(ГО:МР!J67)</f>
        <v>10872500</v>
      </c>
      <c r="K67" s="21">
        <f>SUM(ГО:МР!K67)</f>
        <v>1663750</v>
      </c>
      <c r="L67" s="21">
        <f>SUM(ГО:МР!L67)</f>
        <v>8182500</v>
      </c>
      <c r="M67" s="21">
        <f>SUM(ГО:МР!M67)</f>
        <v>0</v>
      </c>
      <c r="N67" s="21">
        <f>SUM(ГО:МР!N67)</f>
        <v>0</v>
      </c>
      <c r="O67" s="21">
        <f>SUM(ГО:МР!O67)</f>
        <v>0</v>
      </c>
      <c r="P67" s="20">
        <f t="shared" si="1"/>
        <v>21390050</v>
      </c>
    </row>
    <row r="68" spans="1:19" ht="96.75" customHeight="1">
      <c r="A68" s="18" t="s">
        <v>193</v>
      </c>
      <c r="B68" s="224" t="s">
        <v>194</v>
      </c>
      <c r="C68" s="207"/>
      <c r="D68" s="23">
        <f>D69+D70+D71+D72</f>
        <v>36</v>
      </c>
      <c r="E68" s="23">
        <f t="shared" ref="E68:O68" si="13">E69+E70+E71+E72</f>
        <v>0</v>
      </c>
      <c r="F68" s="23">
        <f t="shared" si="13"/>
        <v>164</v>
      </c>
      <c r="G68" s="23">
        <f t="shared" si="13"/>
        <v>0</v>
      </c>
      <c r="H68" s="23">
        <f t="shared" si="13"/>
        <v>0</v>
      </c>
      <c r="I68" s="23">
        <f t="shared" si="13"/>
        <v>21</v>
      </c>
      <c r="J68" s="23">
        <f t="shared" si="13"/>
        <v>17</v>
      </c>
      <c r="K68" s="23">
        <f t="shared" si="13"/>
        <v>2137</v>
      </c>
      <c r="L68" s="23">
        <f t="shared" si="13"/>
        <v>2268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4643</v>
      </c>
      <c r="R68" s="22">
        <f>P68*100/P64</f>
        <v>69.924698795180717</v>
      </c>
      <c r="S68" s="30" t="s">
        <v>195</v>
      </c>
    </row>
    <row r="69" spans="1:19" ht="15.75">
      <c r="A69" s="31" t="s">
        <v>196</v>
      </c>
      <c r="B69" s="208" t="s">
        <v>137</v>
      </c>
      <c r="C69" s="209"/>
      <c r="D69" s="21">
        <f>SUM(ГО:МР!D69)</f>
        <v>5</v>
      </c>
      <c r="E69" s="21">
        <f>SUM(ГО:МР!E69)</f>
        <v>0</v>
      </c>
      <c r="F69" s="21">
        <f>SUM(ГО:МР!F69)</f>
        <v>164</v>
      </c>
      <c r="G69" s="21">
        <f>SUM(ГО:МР!G69)</f>
        <v>0</v>
      </c>
      <c r="H69" s="21">
        <f>SUM(ГО:МР!H69)</f>
        <v>0</v>
      </c>
      <c r="I69" s="21">
        <f>SUM(ГО:МР!I69)</f>
        <v>4</v>
      </c>
      <c r="J69" s="21">
        <f>SUM(ГО:МР!J69)</f>
        <v>11</v>
      </c>
      <c r="K69" s="21">
        <f>SUM(ГО:МР!K69)</f>
        <v>2015</v>
      </c>
      <c r="L69" s="21">
        <f>SUM(ГО:МР!L69)</f>
        <v>2027</v>
      </c>
      <c r="M69" s="21">
        <f>SUM(ГО:МР!M69)</f>
        <v>0</v>
      </c>
      <c r="N69" s="21">
        <f>SUM(ГО:МР!N69)</f>
        <v>0</v>
      </c>
      <c r="O69" s="21">
        <f>SUM(ГО:МР!O69)</f>
        <v>0</v>
      </c>
      <c r="P69" s="20">
        <f t="shared" si="1"/>
        <v>4226</v>
      </c>
      <c r="R69" s="22">
        <f>P68*100/P34</f>
        <v>2.6484815296506721</v>
      </c>
      <c r="S69" s="30" t="s">
        <v>186</v>
      </c>
    </row>
    <row r="70" spans="1:19" ht="15.75">
      <c r="A70" s="31" t="s">
        <v>197</v>
      </c>
      <c r="B70" s="208" t="s">
        <v>139</v>
      </c>
      <c r="C70" s="209"/>
      <c r="D70" s="21">
        <f>SUM(ГО:МР!D70)</f>
        <v>17</v>
      </c>
      <c r="E70" s="21">
        <f>SUM(ГО:МР!E70)</f>
        <v>0</v>
      </c>
      <c r="F70" s="21">
        <f>SUM(ГО:МР!F70)</f>
        <v>0</v>
      </c>
      <c r="G70" s="21">
        <f>SUM(ГО:МР!G70)</f>
        <v>0</v>
      </c>
      <c r="H70" s="21">
        <f>SUM(ГО:МР!H70)</f>
        <v>0</v>
      </c>
      <c r="I70" s="21">
        <f>SUM(ГО:МР!I70)</f>
        <v>16</v>
      </c>
      <c r="J70" s="21">
        <f>SUM(ГО:МР!J70)</f>
        <v>3</v>
      </c>
      <c r="K70" s="21">
        <f>SUM(ГО:МР!K70)</f>
        <v>122</v>
      </c>
      <c r="L70" s="21">
        <f>SUM(ГО:МР!L70)</f>
        <v>241</v>
      </c>
      <c r="M70" s="21">
        <f>SUM(ГО:МР!M70)</f>
        <v>0</v>
      </c>
      <c r="N70" s="21">
        <f>SUM(ГО:МР!N70)</f>
        <v>0</v>
      </c>
      <c r="O70" s="21">
        <f>SUM(ГО:МР!O70)</f>
        <v>0</v>
      </c>
      <c r="P70" s="20">
        <f t="shared" si="1"/>
        <v>399</v>
      </c>
    </row>
    <row r="71" spans="1:19" ht="15.75">
      <c r="A71" s="31" t="s">
        <v>198</v>
      </c>
      <c r="B71" s="208" t="s">
        <v>141</v>
      </c>
      <c r="C71" s="209"/>
      <c r="D71" s="21">
        <f>SUM(ГО:МР!D71)</f>
        <v>3</v>
      </c>
      <c r="E71" s="21">
        <f>SUM(ГО:МР!E71)</f>
        <v>0</v>
      </c>
      <c r="F71" s="21">
        <f>SUM(ГО:МР!F71)</f>
        <v>0</v>
      </c>
      <c r="G71" s="21">
        <f>SUM(ГО:МР!G71)</f>
        <v>0</v>
      </c>
      <c r="H71" s="21">
        <f>SUM(ГО:МР!H71)</f>
        <v>0</v>
      </c>
      <c r="I71" s="21">
        <f>SUM(ГО:МР!I71)</f>
        <v>1</v>
      </c>
      <c r="J71" s="21">
        <f>SUM(ГО:МР!J71)</f>
        <v>0</v>
      </c>
      <c r="K71" s="21">
        <f>SUM(ГО:МР!K71)</f>
        <v>0</v>
      </c>
      <c r="L71" s="21">
        <f>SUM(ГО:МР!L71)</f>
        <v>0</v>
      </c>
      <c r="M71" s="21">
        <f>SUM(ГО:МР!M71)</f>
        <v>0</v>
      </c>
      <c r="N71" s="21">
        <f>SUM(ГО:МР!N71)</f>
        <v>0</v>
      </c>
      <c r="O71" s="21">
        <f>SUM(ГО:МР!O71)</f>
        <v>0</v>
      </c>
      <c r="P71" s="20">
        <f t="shared" si="1"/>
        <v>4</v>
      </c>
    </row>
    <row r="72" spans="1:19" ht="15.75">
      <c r="A72" s="31" t="s">
        <v>199</v>
      </c>
      <c r="B72" s="210" t="s">
        <v>143</v>
      </c>
      <c r="C72" s="211"/>
      <c r="D72" s="25">
        <f>D73+D74</f>
        <v>11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3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14</v>
      </c>
    </row>
    <row r="73" spans="1:19" ht="15.75">
      <c r="A73" s="31" t="s">
        <v>200</v>
      </c>
      <c r="B73" s="208" t="s">
        <v>145</v>
      </c>
      <c r="C73" s="209"/>
      <c r="D73" s="21">
        <f>SUM(ГО:МР!D73)</f>
        <v>2</v>
      </c>
      <c r="E73" s="21">
        <f>SUM(ГО:МР!E73)</f>
        <v>0</v>
      </c>
      <c r="F73" s="21">
        <f>SUM(ГО:МР!F73)</f>
        <v>0</v>
      </c>
      <c r="G73" s="21">
        <f>SUM(ГО:МР!G73)</f>
        <v>0</v>
      </c>
      <c r="H73" s="21">
        <f>SUM(ГО:МР!H73)</f>
        <v>0</v>
      </c>
      <c r="I73" s="21">
        <f>SUM(ГО:МР!I73)</f>
        <v>0</v>
      </c>
      <c r="J73" s="21">
        <f>SUM(ГО:МР!J73)</f>
        <v>1</v>
      </c>
      <c r="K73" s="21">
        <f>SUM(ГО:МР!K73)</f>
        <v>0</v>
      </c>
      <c r="L73" s="21">
        <f>SUM(ГО:МР!L73)</f>
        <v>0</v>
      </c>
      <c r="M73" s="21">
        <f>SUM(ГО:МР!M73)</f>
        <v>0</v>
      </c>
      <c r="N73" s="21">
        <f>SUM(ГО:МР!N73)</f>
        <v>0</v>
      </c>
      <c r="O73" s="21">
        <f>SUM(ГО:МР!O73)</f>
        <v>0</v>
      </c>
      <c r="P73" s="20">
        <f t="shared" si="1"/>
        <v>3</v>
      </c>
    </row>
    <row r="74" spans="1:19" ht="15.75">
      <c r="A74" s="31" t="s">
        <v>201</v>
      </c>
      <c r="B74" s="208" t="s">
        <v>202</v>
      </c>
      <c r="C74" s="209"/>
      <c r="D74" s="21">
        <f>SUM(ГО:МР!D74)</f>
        <v>9</v>
      </c>
      <c r="E74" s="21">
        <f>SUM(ГО:МР!E74)</f>
        <v>0</v>
      </c>
      <c r="F74" s="21">
        <f>SUM(ГО:МР!F74)</f>
        <v>0</v>
      </c>
      <c r="G74" s="21">
        <f>SUM(ГО:МР!G74)</f>
        <v>0</v>
      </c>
      <c r="H74" s="21">
        <f>SUM(ГО:МР!H74)</f>
        <v>0</v>
      </c>
      <c r="I74" s="21">
        <f>SUM(ГО:МР!I74)</f>
        <v>0</v>
      </c>
      <c r="J74" s="21">
        <f>SUM(ГО:МР!J74)</f>
        <v>2</v>
      </c>
      <c r="K74" s="21">
        <f>SUM(ГО:МР!K74)</f>
        <v>0</v>
      </c>
      <c r="L74" s="21">
        <f>SUM(ГО:МР!L74)</f>
        <v>0</v>
      </c>
      <c r="M74" s="21">
        <f>SUM(ГО:МР!M74)</f>
        <v>0</v>
      </c>
      <c r="N74" s="21">
        <f>SUM(ГО:МР!N74)</f>
        <v>0</v>
      </c>
      <c r="O74" s="21">
        <f>SUM(ГО:МР!O74)</f>
        <v>0</v>
      </c>
      <c r="P74" s="20">
        <f t="shared" si="1"/>
        <v>11</v>
      </c>
    </row>
    <row r="75" spans="1:19" ht="90" customHeight="1">
      <c r="A75" s="32" t="s">
        <v>203</v>
      </c>
      <c r="B75" s="225" t="s">
        <v>204</v>
      </c>
      <c r="C75" s="218"/>
      <c r="D75" s="28">
        <f>D76+D77+D78+D79</f>
        <v>1767000</v>
      </c>
      <c r="E75" s="28">
        <f t="shared" ref="E75:O75" si="15">E76+E77+E78+E79</f>
        <v>0</v>
      </c>
      <c r="F75" s="28">
        <f t="shared" si="15"/>
        <v>608400</v>
      </c>
      <c r="G75" s="28">
        <f t="shared" si="15"/>
        <v>0</v>
      </c>
      <c r="H75" s="28">
        <f t="shared" si="15"/>
        <v>0</v>
      </c>
      <c r="I75" s="28">
        <f t="shared" si="15"/>
        <v>198000</v>
      </c>
      <c r="J75" s="28">
        <f t="shared" si="15"/>
        <v>564500</v>
      </c>
      <c r="K75" s="28">
        <f t="shared" si="15"/>
        <v>7556250</v>
      </c>
      <c r="L75" s="28">
        <f t="shared" si="15"/>
        <v>12775000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23469150</v>
      </c>
      <c r="R75" s="22">
        <f>P75*100/P65</f>
        <v>85.913611046540353</v>
      </c>
      <c r="S75" s="30" t="s">
        <v>195</v>
      </c>
    </row>
    <row r="76" spans="1:19" ht="15.75">
      <c r="A76" s="31" t="s">
        <v>205</v>
      </c>
      <c r="B76" s="226" t="s">
        <v>137</v>
      </c>
      <c r="C76" s="209"/>
      <c r="D76" s="21">
        <f>SUM(ГО:МР!D76)</f>
        <v>2000</v>
      </c>
      <c r="E76" s="21">
        <f>SUM(ГО:МР!E76)</f>
        <v>0</v>
      </c>
      <c r="F76" s="21">
        <f>SUM(ГО:МР!F76)</f>
        <v>608400</v>
      </c>
      <c r="G76" s="21">
        <f>SUM(ГО:МР!G76)</f>
        <v>0</v>
      </c>
      <c r="H76" s="21">
        <f>SUM(ГО:МР!H76)</f>
        <v>0</v>
      </c>
      <c r="I76" s="21">
        <f>SUM(ГО:МР!I76)</f>
        <v>3000</v>
      </c>
      <c r="J76" s="21">
        <f>SUM(ГО:МР!J76)</f>
        <v>19500</v>
      </c>
      <c r="K76" s="21">
        <f>SUM(ГО:МР!K76)</f>
        <v>7335000</v>
      </c>
      <c r="L76" s="21">
        <f>SUM(ГО:МР!L76)</f>
        <v>4050000</v>
      </c>
      <c r="M76" s="21">
        <f>SUM(ГО:МР!M76)</f>
        <v>0</v>
      </c>
      <c r="N76" s="21">
        <f>SUM(ГО:МР!N76)</f>
        <v>0</v>
      </c>
      <c r="O76" s="21">
        <f>SUM(ГО:МР!O76)</f>
        <v>0</v>
      </c>
      <c r="P76" s="20">
        <f t="shared" si="1"/>
        <v>12017900</v>
      </c>
    </row>
    <row r="77" spans="1:19" ht="15.75">
      <c r="A77" s="31" t="s">
        <v>206</v>
      </c>
      <c r="B77" s="226" t="s">
        <v>139</v>
      </c>
      <c r="C77" s="209"/>
      <c r="D77" s="21">
        <f>SUM(ГО:МР!D77)</f>
        <v>1600000</v>
      </c>
      <c r="E77" s="21">
        <f>SUM(ГО:МР!E77)</f>
        <v>0</v>
      </c>
      <c r="F77" s="21">
        <f>SUM(ГО:МР!F77)</f>
        <v>0</v>
      </c>
      <c r="G77" s="21">
        <f>SUM(ГО:МР!G77)</f>
        <v>0</v>
      </c>
      <c r="H77" s="21">
        <f>SUM(ГО:МР!H77)</f>
        <v>0</v>
      </c>
      <c r="I77" s="21">
        <f>SUM(ГО:МР!I77)</f>
        <v>195000</v>
      </c>
      <c r="J77" s="21">
        <f>SUM(ГО:МР!J77)</f>
        <v>500000</v>
      </c>
      <c r="K77" s="21">
        <f>SUM(ГО:МР!K77)</f>
        <v>221250</v>
      </c>
      <c r="L77" s="21">
        <f>SUM(ГО:МР!L77)</f>
        <v>8725000</v>
      </c>
      <c r="M77" s="21">
        <f>SUM(ГО:МР!M77)</f>
        <v>0</v>
      </c>
      <c r="N77" s="21">
        <f>SUM(ГО:МР!N77)</f>
        <v>0</v>
      </c>
      <c r="O77" s="21">
        <f>SUM(ГО:МР!O77)</f>
        <v>0</v>
      </c>
      <c r="P77" s="20">
        <f t="shared" si="1"/>
        <v>11241250</v>
      </c>
    </row>
    <row r="78" spans="1:19" ht="15.75">
      <c r="A78" s="31" t="s">
        <v>207</v>
      </c>
      <c r="B78" s="226" t="s">
        <v>141</v>
      </c>
      <c r="C78" s="209"/>
      <c r="D78" s="21">
        <f>SUM(ГО:МР!D78)</f>
        <v>45000</v>
      </c>
      <c r="E78" s="21">
        <f>SUM(ГО:МР!E78)</f>
        <v>0</v>
      </c>
      <c r="F78" s="21">
        <f>SUM(ГО:МР!F78)</f>
        <v>0</v>
      </c>
      <c r="G78" s="21">
        <f>SUM(ГО:МР!G78)</f>
        <v>0</v>
      </c>
      <c r="H78" s="21">
        <f>SUM(ГО:МР!H78)</f>
        <v>0</v>
      </c>
      <c r="I78" s="21">
        <f>SUM(ГО:МР!I78)</f>
        <v>0</v>
      </c>
      <c r="J78" s="21">
        <f>SUM(ГО:МР!J78)</f>
        <v>0</v>
      </c>
      <c r="K78" s="21">
        <f>SUM(ГО:МР!K78)</f>
        <v>0</v>
      </c>
      <c r="L78" s="21">
        <f>SUM(ГО:МР!L78)</f>
        <v>0</v>
      </c>
      <c r="M78" s="21">
        <f>SUM(ГО:МР!M78)</f>
        <v>0</v>
      </c>
      <c r="N78" s="21">
        <f>SUM(ГО:МР!N78)</f>
        <v>0</v>
      </c>
      <c r="O78" s="21">
        <f>SUM(ГО:МР!O78)</f>
        <v>0</v>
      </c>
      <c r="P78" s="20">
        <f t="shared" si="1"/>
        <v>45000</v>
      </c>
    </row>
    <row r="79" spans="1:19" ht="15.75">
      <c r="A79" s="31" t="s">
        <v>208</v>
      </c>
      <c r="B79" s="227" t="s">
        <v>143</v>
      </c>
      <c r="C79" s="220"/>
      <c r="D79" s="28">
        <f>D80+D81</f>
        <v>120000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45000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165000</v>
      </c>
    </row>
    <row r="80" spans="1:19" ht="15.75">
      <c r="A80" s="31" t="s">
        <v>209</v>
      </c>
      <c r="B80" s="226" t="s">
        <v>145</v>
      </c>
      <c r="C80" s="209"/>
      <c r="D80" s="21">
        <f>SUM(ГО:МР!D80)</f>
        <v>15000</v>
      </c>
      <c r="E80" s="21">
        <f>SUM(ГО:МР!E80)</f>
        <v>0</v>
      </c>
      <c r="F80" s="21">
        <f>SUM(ГО:МР!F80)</f>
        <v>0</v>
      </c>
      <c r="G80" s="21">
        <f>SUM(ГО:МР!G80)</f>
        <v>0</v>
      </c>
      <c r="H80" s="21">
        <f>SUM(ГО:МР!H80)</f>
        <v>0</v>
      </c>
      <c r="I80" s="21">
        <f>SUM(ГО:МР!I80)</f>
        <v>0</v>
      </c>
      <c r="J80" s="21">
        <f>SUM(ГО:МР!J80)</f>
        <v>0</v>
      </c>
      <c r="K80" s="21">
        <f>SUM(ГО:МР!K80)</f>
        <v>0</v>
      </c>
      <c r="L80" s="21">
        <f>SUM(ГО:МР!L80)</f>
        <v>0</v>
      </c>
      <c r="M80" s="21">
        <f>SUM(ГО:МР!M80)</f>
        <v>0</v>
      </c>
      <c r="N80" s="21">
        <f>SUM(ГО:МР!N80)</f>
        <v>0</v>
      </c>
      <c r="O80" s="21">
        <f>SUM(ГО:МР!O80)</f>
        <v>0</v>
      </c>
      <c r="P80" s="20">
        <f t="shared" si="1"/>
        <v>15000</v>
      </c>
    </row>
    <row r="81" spans="1:16" ht="15.75">
      <c r="A81" s="31" t="s">
        <v>210</v>
      </c>
      <c r="B81" s="226" t="s">
        <v>202</v>
      </c>
      <c r="C81" s="209"/>
      <c r="D81" s="21">
        <f>SUM(ГО:МР!D81)</f>
        <v>105000</v>
      </c>
      <c r="E81" s="21">
        <f>SUM(ГО:МР!E81)</f>
        <v>0</v>
      </c>
      <c r="F81" s="21">
        <f>SUM(ГО:МР!F81)</f>
        <v>0</v>
      </c>
      <c r="G81" s="21">
        <f>SUM(ГО:МР!G81)</f>
        <v>0</v>
      </c>
      <c r="H81" s="21">
        <f>SUM(ГО:МР!H81)</f>
        <v>0</v>
      </c>
      <c r="I81" s="21">
        <f>SUM(ГО:МР!I81)</f>
        <v>0</v>
      </c>
      <c r="J81" s="21">
        <f>SUM(ГО:МР!J81)</f>
        <v>45000</v>
      </c>
      <c r="K81" s="21">
        <f>SUM(ГО:МР!K81)</f>
        <v>0</v>
      </c>
      <c r="L81" s="21">
        <f>SUM(ГО:МР!L81)</f>
        <v>0</v>
      </c>
      <c r="M81" s="21">
        <f>SUM(ГО:МР!M81)</f>
        <v>0</v>
      </c>
      <c r="N81" s="21">
        <f>SUM(ГО:МР!N81)</f>
        <v>0</v>
      </c>
      <c r="O81" s="21">
        <f>SUM(ГО:МР!O81)</f>
        <v>0</v>
      </c>
      <c r="P81" s="20">
        <f t="shared" si="1"/>
        <v>150000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9</v>
      </c>
      <c r="E82" s="23">
        <f t="shared" ref="E82:O82" si="17">E83+E84+E85+E86</f>
        <v>0</v>
      </c>
      <c r="F82" s="23">
        <f t="shared" si="17"/>
        <v>46</v>
      </c>
      <c r="G82" s="23">
        <f t="shared" si="17"/>
        <v>0</v>
      </c>
      <c r="H82" s="23">
        <f t="shared" si="17"/>
        <v>0</v>
      </c>
      <c r="I82" s="23">
        <f t="shared" si="17"/>
        <v>6</v>
      </c>
      <c r="J82" s="23">
        <f t="shared" si="17"/>
        <v>74</v>
      </c>
      <c r="K82" s="23">
        <f t="shared" si="17"/>
        <v>314</v>
      </c>
      <c r="L82" s="23">
        <f t="shared" si="17"/>
        <v>1388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1837</v>
      </c>
    </row>
    <row r="83" spans="1:16" ht="15.75">
      <c r="A83" s="34" t="s">
        <v>213</v>
      </c>
      <c r="B83" s="208" t="s">
        <v>137</v>
      </c>
      <c r="C83" s="209"/>
      <c r="D83" s="21">
        <f>SUM(ГО:МР!D83)</f>
        <v>2</v>
      </c>
      <c r="E83" s="21">
        <f>SUM(ГО:МР!E83)</f>
        <v>0</v>
      </c>
      <c r="F83" s="21">
        <f>SUM(ГО:МР!F83)</f>
        <v>46</v>
      </c>
      <c r="G83" s="21">
        <f>SUM(ГО:МР!G83)</f>
        <v>0</v>
      </c>
      <c r="H83" s="21">
        <f>SUM(ГО:МР!H83)</f>
        <v>0</v>
      </c>
      <c r="I83" s="21">
        <f>SUM(ГО:МР!I83)</f>
        <v>5</v>
      </c>
      <c r="J83" s="21">
        <f>SUM(ГО:МР!J83)</f>
        <v>26</v>
      </c>
      <c r="K83" s="21">
        <f>SUM(ГО:МР!K83)</f>
        <v>290</v>
      </c>
      <c r="L83" s="21">
        <f>SUM(ГО:МР!L83)</f>
        <v>1251</v>
      </c>
      <c r="M83" s="21">
        <f>SUM(ГО:МР!M83)</f>
        <v>0</v>
      </c>
      <c r="N83" s="21">
        <f>SUM(ГО:МР!N83)</f>
        <v>0</v>
      </c>
      <c r="O83" s="21">
        <f>SUM(ГО:МР!O83)</f>
        <v>0</v>
      </c>
      <c r="P83" s="20">
        <f t="shared" si="1"/>
        <v>1620</v>
      </c>
    </row>
    <row r="84" spans="1:16" ht="15.75">
      <c r="A84" s="34" t="s">
        <v>214</v>
      </c>
      <c r="B84" s="208" t="s">
        <v>139</v>
      </c>
      <c r="C84" s="209"/>
      <c r="D84" s="21">
        <f>SUM(ГО:МР!D84)</f>
        <v>4</v>
      </c>
      <c r="E84" s="21">
        <f>SUM(ГО:МР!E84)</f>
        <v>0</v>
      </c>
      <c r="F84" s="21">
        <f>SUM(ГО:МР!F84)</f>
        <v>0</v>
      </c>
      <c r="G84" s="21">
        <f>SUM(ГО:МР!G84)</f>
        <v>0</v>
      </c>
      <c r="H84" s="21">
        <f>SUM(ГО:МР!H84)</f>
        <v>0</v>
      </c>
      <c r="I84" s="21">
        <f>SUM(ГО:МР!I84)</f>
        <v>0</v>
      </c>
      <c r="J84" s="21">
        <f>SUM(ГО:МР!J84)</f>
        <v>44</v>
      </c>
      <c r="K84" s="21">
        <f>SUM(ГО:МР!K84)</f>
        <v>24</v>
      </c>
      <c r="L84" s="21">
        <f>SUM(ГО:МР!L84)</f>
        <v>137</v>
      </c>
      <c r="M84" s="21">
        <f>SUM(ГО:МР!M84)</f>
        <v>0</v>
      </c>
      <c r="N84" s="21">
        <f>SUM(ГО:МР!N84)</f>
        <v>0</v>
      </c>
      <c r="O84" s="21">
        <f>SUM(ГО:МР!O84)</f>
        <v>0</v>
      </c>
      <c r="P84" s="20">
        <f t="shared" ref="P84:P119" si="18">D84+E84+F84+G84+H84+I84+J84+K84+L84+M84+N84+O84</f>
        <v>209</v>
      </c>
    </row>
    <row r="85" spans="1:16" ht="15.75">
      <c r="A85" s="34" t="s">
        <v>215</v>
      </c>
      <c r="B85" s="208" t="s">
        <v>141</v>
      </c>
      <c r="C85" s="209"/>
      <c r="D85" s="21">
        <f>SUM(ГО:МР!D85)</f>
        <v>1</v>
      </c>
      <c r="E85" s="21">
        <f>SUM(ГО:МР!E85)</f>
        <v>0</v>
      </c>
      <c r="F85" s="21">
        <f>SUM(ГО:МР!F85)</f>
        <v>0</v>
      </c>
      <c r="G85" s="21">
        <f>SUM(ГО:МР!G85)</f>
        <v>0</v>
      </c>
      <c r="H85" s="21">
        <f>SUM(ГО:МР!H85)</f>
        <v>0</v>
      </c>
      <c r="I85" s="21">
        <f>SUM(ГО:МР!I85)</f>
        <v>1</v>
      </c>
      <c r="J85" s="21">
        <f>SUM(ГО:МР!J85)</f>
        <v>3</v>
      </c>
      <c r="K85" s="21">
        <f>SUM(ГО:МР!K85)</f>
        <v>0</v>
      </c>
      <c r="L85" s="21">
        <f>SUM(ГО:МР!L85)</f>
        <v>0</v>
      </c>
      <c r="M85" s="21">
        <f>SUM(ГО:МР!M85)</f>
        <v>0</v>
      </c>
      <c r="N85" s="21">
        <f>SUM(ГО:МР!N85)</f>
        <v>0</v>
      </c>
      <c r="O85" s="21">
        <f>SUM(ГО:МР!O85)</f>
        <v>0</v>
      </c>
      <c r="P85" s="20">
        <f t="shared" si="18"/>
        <v>5</v>
      </c>
    </row>
    <row r="86" spans="1:16" ht="15.75">
      <c r="A86" s="34" t="s">
        <v>216</v>
      </c>
      <c r="B86" s="210" t="s">
        <v>143</v>
      </c>
      <c r="C86" s="211"/>
      <c r="D86" s="25">
        <f>D87+D88</f>
        <v>2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1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3</v>
      </c>
    </row>
    <row r="87" spans="1:16" ht="15.75">
      <c r="A87" s="34" t="s">
        <v>217</v>
      </c>
      <c r="B87" s="208" t="s">
        <v>145</v>
      </c>
      <c r="C87" s="209"/>
      <c r="D87" s="21">
        <f>SUM(ГО:МР!D87)</f>
        <v>2</v>
      </c>
      <c r="E87" s="21">
        <f>SUM(ГО:МР!E87)</f>
        <v>0</v>
      </c>
      <c r="F87" s="21">
        <f>SUM(ГО:МР!F87)</f>
        <v>0</v>
      </c>
      <c r="G87" s="21">
        <f>SUM(ГО:МР!G87)</f>
        <v>0</v>
      </c>
      <c r="H87" s="21">
        <f>SUM(ГО:МР!H87)</f>
        <v>0</v>
      </c>
      <c r="I87" s="21">
        <f>SUM(ГО:МР!I87)</f>
        <v>0</v>
      </c>
      <c r="J87" s="21">
        <f>SUM(ГО:МР!J87)</f>
        <v>1</v>
      </c>
      <c r="K87" s="21">
        <f>SUM(ГО:МР!K87)</f>
        <v>0</v>
      </c>
      <c r="L87" s="21">
        <f>SUM(ГО:МР!L87)</f>
        <v>0</v>
      </c>
      <c r="M87" s="21">
        <f>SUM(ГО:МР!M87)</f>
        <v>0</v>
      </c>
      <c r="N87" s="21">
        <f>SUM(ГО:МР!N87)</f>
        <v>0</v>
      </c>
      <c r="O87" s="21">
        <f>SUM(ГО:МР!O87)</f>
        <v>0</v>
      </c>
      <c r="P87" s="20">
        <f t="shared" si="18"/>
        <v>3</v>
      </c>
    </row>
    <row r="88" spans="1:16" ht="15.75">
      <c r="A88" s="34" t="s">
        <v>218</v>
      </c>
      <c r="B88" s="208" t="s">
        <v>202</v>
      </c>
      <c r="C88" s="209"/>
      <c r="D88" s="21">
        <f>SUM(ГО:МР!D88)</f>
        <v>0</v>
      </c>
      <c r="E88" s="21">
        <f>SUM(ГО:МР!E88)</f>
        <v>0</v>
      </c>
      <c r="F88" s="21">
        <f>SUM(ГО:МР!F88)</f>
        <v>0</v>
      </c>
      <c r="G88" s="21">
        <f>SUM(ГО:МР!G88)</f>
        <v>0</v>
      </c>
      <c r="H88" s="21">
        <f>SUM(ГО:МР!H88)</f>
        <v>0</v>
      </c>
      <c r="I88" s="21">
        <f>SUM(ГО:МР!I88)</f>
        <v>0</v>
      </c>
      <c r="J88" s="21">
        <f>SUM(ГО:МР!J88)</f>
        <v>0</v>
      </c>
      <c r="K88" s="21">
        <f>SUM(ГО:МР!K88)</f>
        <v>0</v>
      </c>
      <c r="L88" s="21">
        <f>SUM(ГО:МР!L88)</f>
        <v>0</v>
      </c>
      <c r="M88" s="21">
        <f>SUM(ГО:МР!M88)</f>
        <v>0</v>
      </c>
      <c r="N88" s="21">
        <f>SUM(ГО:МР!N88)</f>
        <v>0</v>
      </c>
      <c r="O88" s="21">
        <f>SUM(ГО:МР!O88)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661000</v>
      </c>
      <c r="E89" s="28">
        <f t="shared" ref="E89:O89" si="20">E90+E91+E92+E93</f>
        <v>0</v>
      </c>
      <c r="F89" s="28">
        <f t="shared" si="20"/>
        <v>112500</v>
      </c>
      <c r="G89" s="28">
        <f t="shared" si="20"/>
        <v>0</v>
      </c>
      <c r="H89" s="28">
        <f t="shared" si="20"/>
        <v>0</v>
      </c>
      <c r="I89" s="28">
        <f t="shared" si="20"/>
        <v>93500</v>
      </c>
      <c r="J89" s="28">
        <f t="shared" si="20"/>
        <v>8472000</v>
      </c>
      <c r="K89" s="28">
        <f t="shared" si="20"/>
        <v>1012500</v>
      </c>
      <c r="L89" s="28">
        <f t="shared" si="20"/>
        <v>7045500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17397000</v>
      </c>
    </row>
    <row r="90" spans="1:16" ht="15.75">
      <c r="A90" s="34" t="s">
        <v>221</v>
      </c>
      <c r="B90" s="226" t="s">
        <v>137</v>
      </c>
      <c r="C90" s="209"/>
      <c r="D90" s="21">
        <f>SUM(ГО:МР!D90)</f>
        <v>16000</v>
      </c>
      <c r="E90" s="21">
        <f>SUM(ГО:МР!E90)</f>
        <v>0</v>
      </c>
      <c r="F90" s="21">
        <f>SUM(ГО:МР!F90)</f>
        <v>112500</v>
      </c>
      <c r="G90" s="21">
        <f>SUM(ГО:МР!G90)</f>
        <v>0</v>
      </c>
      <c r="H90" s="21">
        <f>SUM(ГО:МР!H90)</f>
        <v>0</v>
      </c>
      <c r="I90" s="21">
        <f>SUM(ГО:МР!I90)</f>
        <v>63500</v>
      </c>
      <c r="J90" s="21">
        <f>SUM(ГО:МР!J90)</f>
        <v>62000</v>
      </c>
      <c r="K90" s="21">
        <f>SUM(ГО:МР!K90)</f>
        <v>965000</v>
      </c>
      <c r="L90" s="21">
        <f>SUM(ГО:МР!L90)</f>
        <v>2470500</v>
      </c>
      <c r="M90" s="21">
        <f>SUM(ГО:МР!M90)</f>
        <v>0</v>
      </c>
      <c r="N90" s="21">
        <f>SUM(ГО:МР!N90)</f>
        <v>0</v>
      </c>
      <c r="O90" s="21">
        <f>SUM(ГО:МР!O90)</f>
        <v>0</v>
      </c>
      <c r="P90" s="20">
        <f t="shared" si="18"/>
        <v>3689500</v>
      </c>
    </row>
    <row r="91" spans="1:16" ht="15.75">
      <c r="A91" s="34" t="s">
        <v>222</v>
      </c>
      <c r="B91" s="226" t="s">
        <v>139</v>
      </c>
      <c r="C91" s="209"/>
      <c r="D91" s="21">
        <f>SUM(ГО:МР!D91)</f>
        <v>600000</v>
      </c>
      <c r="E91" s="21">
        <f>SUM(ГО:МР!E91)</f>
        <v>0</v>
      </c>
      <c r="F91" s="21">
        <f>SUM(ГО:МР!F91)</f>
        <v>0</v>
      </c>
      <c r="G91" s="21">
        <f>SUM(ГО:МР!G91)</f>
        <v>0</v>
      </c>
      <c r="H91" s="21">
        <f>SUM(ГО:МР!H91)</f>
        <v>0</v>
      </c>
      <c r="I91" s="21">
        <f>SUM(ГО:МР!I91)</f>
        <v>0</v>
      </c>
      <c r="J91" s="21">
        <f>SUM(ГО:МР!J91)</f>
        <v>8350000</v>
      </c>
      <c r="K91" s="21">
        <f>SUM(ГО:МР!K91)</f>
        <v>47500</v>
      </c>
      <c r="L91" s="21">
        <f>SUM(ГО:МР!L91)</f>
        <v>4575000</v>
      </c>
      <c r="M91" s="21">
        <f>SUM(ГО:МР!M91)</f>
        <v>0</v>
      </c>
      <c r="N91" s="21">
        <f>SUM(ГО:МР!N91)</f>
        <v>0</v>
      </c>
      <c r="O91" s="21">
        <f>SUM(ГО:МР!O91)</f>
        <v>0</v>
      </c>
      <c r="P91" s="20">
        <f t="shared" si="18"/>
        <v>13572500</v>
      </c>
    </row>
    <row r="92" spans="1:16" ht="15.75">
      <c r="A92" s="34" t="s">
        <v>223</v>
      </c>
      <c r="B92" s="226" t="s">
        <v>141</v>
      </c>
      <c r="C92" s="209"/>
      <c r="D92" s="21">
        <f>SUM(ГО:МР!D92)</f>
        <v>15000</v>
      </c>
      <c r="E92" s="21">
        <f>SUM(ГО:МР!E92)</f>
        <v>0</v>
      </c>
      <c r="F92" s="21">
        <f>SUM(ГО:МР!F92)</f>
        <v>0</v>
      </c>
      <c r="G92" s="21">
        <f>SUM(ГО:МР!G92)</f>
        <v>0</v>
      </c>
      <c r="H92" s="21">
        <f>SUM(ГО:МР!H92)</f>
        <v>0</v>
      </c>
      <c r="I92" s="21">
        <f>SUM(ГО:МР!I92)</f>
        <v>30000</v>
      </c>
      <c r="J92" s="21">
        <f>SUM(ГО:МР!J92)</f>
        <v>45000</v>
      </c>
      <c r="K92" s="21">
        <f>SUM(ГО:МР!K92)</f>
        <v>0</v>
      </c>
      <c r="L92" s="21">
        <f>SUM(ГО:МР!L92)</f>
        <v>0</v>
      </c>
      <c r="M92" s="21">
        <f>SUM(ГО:МР!M92)</f>
        <v>0</v>
      </c>
      <c r="N92" s="21">
        <f>SUM(ГО:МР!N92)</f>
        <v>0</v>
      </c>
      <c r="O92" s="21">
        <f>SUM(ГО:МР!O92)</f>
        <v>0</v>
      </c>
      <c r="P92" s="20">
        <f t="shared" si="18"/>
        <v>90000</v>
      </c>
    </row>
    <row r="93" spans="1:16" ht="15.75">
      <c r="A93" s="34" t="s">
        <v>224</v>
      </c>
      <c r="B93" s="227" t="s">
        <v>143</v>
      </c>
      <c r="C93" s="220"/>
      <c r="D93" s="28">
        <f>D94+D95</f>
        <v>30000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15000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45000</v>
      </c>
    </row>
    <row r="94" spans="1:16" ht="15.75">
      <c r="A94" s="34" t="s">
        <v>225</v>
      </c>
      <c r="B94" s="226" t="s">
        <v>145</v>
      </c>
      <c r="C94" s="209"/>
      <c r="D94" s="21">
        <f>SUM(ГО:МР!D94)</f>
        <v>30000</v>
      </c>
      <c r="E94" s="21">
        <f>SUM(ГО:МР!E94)</f>
        <v>0</v>
      </c>
      <c r="F94" s="21">
        <f>SUM(ГО:МР!F94)</f>
        <v>0</v>
      </c>
      <c r="G94" s="21">
        <f>SUM(ГО:МР!G94)</f>
        <v>0</v>
      </c>
      <c r="H94" s="21">
        <f>SUM(ГО:МР!H94)</f>
        <v>0</v>
      </c>
      <c r="I94" s="21">
        <f>SUM(ГО:МР!I94)</f>
        <v>0</v>
      </c>
      <c r="J94" s="21">
        <f>SUM(ГО:МР!J94)</f>
        <v>15000</v>
      </c>
      <c r="K94" s="21">
        <f>SUM(ГО:МР!K94)</f>
        <v>0</v>
      </c>
      <c r="L94" s="21">
        <f>SUM(ГО:МР!L94)</f>
        <v>0</v>
      </c>
      <c r="M94" s="21">
        <f>SUM(ГО:МР!M94)</f>
        <v>0</v>
      </c>
      <c r="N94" s="21">
        <f>SUM(ГО:МР!N94)</f>
        <v>0</v>
      </c>
      <c r="O94" s="21">
        <f>SUM(ГО:МР!O94)</f>
        <v>0</v>
      </c>
      <c r="P94" s="20">
        <f t="shared" si="18"/>
        <v>45000</v>
      </c>
    </row>
    <row r="95" spans="1:16" ht="15.75">
      <c r="A95" s="34" t="s">
        <v>226</v>
      </c>
      <c r="B95" s="226" t="s">
        <v>202</v>
      </c>
      <c r="C95" s="209"/>
      <c r="D95" s="21">
        <f>SUM(ГО:МР!D95)</f>
        <v>0</v>
      </c>
      <c r="E95" s="21">
        <f>SUM(ГО:МР!E95)</f>
        <v>0</v>
      </c>
      <c r="F95" s="21">
        <f>SUM(ГО:МР!F95)</f>
        <v>0</v>
      </c>
      <c r="G95" s="21">
        <f>SUM(ГО:МР!G95)</f>
        <v>0</v>
      </c>
      <c r="H95" s="21">
        <f>SUM(ГО:МР!H95)</f>
        <v>0</v>
      </c>
      <c r="I95" s="21">
        <f>SUM(ГО:МР!I95)</f>
        <v>0</v>
      </c>
      <c r="J95" s="21">
        <f>SUM(ГО:МР!J95)</f>
        <v>0</v>
      </c>
      <c r="K95" s="21">
        <f>SUM(ГО:МР!K95)</f>
        <v>0</v>
      </c>
      <c r="L95" s="21">
        <f>SUM(ГО:МР!L95)</f>
        <v>0</v>
      </c>
      <c r="M95" s="21">
        <f>SUM(ГО:МР!M95)</f>
        <v>0</v>
      </c>
      <c r="N95" s="21">
        <f>SUM(ГО:МР!N95)</f>
        <v>0</v>
      </c>
      <c r="O95" s="21">
        <f>SUM(ГО:МР!O95)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21">
        <f>SUM(ГО:МР!D96)</f>
        <v>683</v>
      </c>
      <c r="E96" s="21">
        <f>SUM(ГО:МР!E96)</f>
        <v>0</v>
      </c>
      <c r="F96" s="21">
        <f>SUM(ГО:МР!F96)</f>
        <v>4453</v>
      </c>
      <c r="G96" s="21">
        <f>SUM(ГО:МР!G96)</f>
        <v>1</v>
      </c>
      <c r="H96" s="21">
        <f>SUM(ГО:МР!H96)</f>
        <v>0</v>
      </c>
      <c r="I96" s="21">
        <f>SUM(ГО:МР!I96)</f>
        <v>521</v>
      </c>
      <c r="J96" s="21">
        <f>SUM(ГО:МР!J96)</f>
        <v>388</v>
      </c>
      <c r="K96" s="21">
        <f>SUM(ГО:МР!K96)</f>
        <v>10689</v>
      </c>
      <c r="L96" s="21">
        <f>SUM(ГО:МР!L96)</f>
        <v>7196</v>
      </c>
      <c r="M96" s="21">
        <f>SUM(ГО:МР!M96)</f>
        <v>0</v>
      </c>
      <c r="N96" s="21">
        <f>SUM(ГО:МР!N96)</f>
        <v>0</v>
      </c>
      <c r="O96" s="21">
        <f>SUM(ГО:МР!O96)</f>
        <v>0</v>
      </c>
      <c r="P96" s="20">
        <f t="shared" si="18"/>
        <v>23931</v>
      </c>
    </row>
    <row r="97" spans="1:19" ht="38.25" customHeight="1">
      <c r="A97" s="35" t="s">
        <v>229</v>
      </c>
      <c r="B97" s="230" t="s">
        <v>230</v>
      </c>
      <c r="C97" s="229"/>
      <c r="D97" s="21">
        <f>SUM(ГО:МР!D97)</f>
        <v>63</v>
      </c>
      <c r="E97" s="21">
        <f>SUM(ГО:МР!E97)</f>
        <v>0</v>
      </c>
      <c r="F97" s="21">
        <f>SUM(ГО:МР!F97)</f>
        <v>949</v>
      </c>
      <c r="G97" s="21">
        <f>SUM(ГО:МР!G97)</f>
        <v>0</v>
      </c>
      <c r="H97" s="21">
        <f>SUM(ГО:МР!H97)</f>
        <v>0</v>
      </c>
      <c r="I97" s="21">
        <f>SUM(ГО:МР!I97)</f>
        <v>78</v>
      </c>
      <c r="J97" s="21">
        <f>SUM(ГО:МР!J97)</f>
        <v>12</v>
      </c>
      <c r="K97" s="21">
        <f>SUM(ГО:МР!K97)</f>
        <v>1369</v>
      </c>
      <c r="L97" s="21">
        <f>SUM(ГО:МР!L97)</f>
        <v>527</v>
      </c>
      <c r="M97" s="21">
        <f>SUM(ГО:МР!M97)</f>
        <v>0</v>
      </c>
      <c r="N97" s="21">
        <f>SUM(ГО:МР!N97)</f>
        <v>0</v>
      </c>
      <c r="O97" s="21">
        <f>SUM(ГО:МР!O97)</f>
        <v>0</v>
      </c>
      <c r="P97" s="20">
        <f t="shared" si="18"/>
        <v>2998</v>
      </c>
    </row>
    <row r="98" spans="1:19" ht="115.5" customHeight="1">
      <c r="A98" s="24" t="s">
        <v>231</v>
      </c>
      <c r="B98" s="228" t="s">
        <v>232</v>
      </c>
      <c r="C98" s="229"/>
      <c r="D98" s="21">
        <f>SUM(ГО:МР!D98)</f>
        <v>2278000</v>
      </c>
      <c r="E98" s="21">
        <f>SUM(ГО:МР!E98)</f>
        <v>0</v>
      </c>
      <c r="F98" s="21">
        <f>SUM(ГО:МР!F98)</f>
        <v>9606200</v>
      </c>
      <c r="G98" s="21">
        <f>SUM(ГО:МР!G98)</f>
        <v>5000</v>
      </c>
      <c r="H98" s="21">
        <f>SUM(ГО:МР!H98)</f>
        <v>0</v>
      </c>
      <c r="I98" s="21">
        <f>SUM(ГО:МР!I98)</f>
        <v>647400</v>
      </c>
      <c r="J98" s="21">
        <f>SUM(ГО:МР!J98)</f>
        <v>1424278</v>
      </c>
      <c r="K98" s="21">
        <f>SUM(ГО:МР!K98)</f>
        <v>23948750</v>
      </c>
      <c r="L98" s="21">
        <f>SUM(ГО:МР!L98)</f>
        <v>19030000</v>
      </c>
      <c r="M98" s="21">
        <f>SUM(ГО:МР!M98)</f>
        <v>0</v>
      </c>
      <c r="N98" s="21">
        <f>SUM(ГО:МР!N98)</f>
        <v>0</v>
      </c>
      <c r="O98" s="21">
        <f>SUM(ГО:МР!O98)</f>
        <v>0</v>
      </c>
      <c r="P98" s="20">
        <f t="shared" si="18"/>
        <v>56939628</v>
      </c>
    </row>
    <row r="99" spans="1:19" ht="43.5" customHeight="1">
      <c r="A99" s="24" t="s">
        <v>233</v>
      </c>
      <c r="B99" s="230" t="s">
        <v>230</v>
      </c>
      <c r="C99" s="229"/>
      <c r="D99" s="21">
        <f>SUM(ГО:МР!D99)</f>
        <v>798000</v>
      </c>
      <c r="E99" s="21">
        <f>SUM(ГО:МР!E99)</f>
        <v>0</v>
      </c>
      <c r="F99" s="21">
        <f>SUM(ГО:МР!F99)</f>
        <v>1306500</v>
      </c>
      <c r="G99" s="21">
        <f>SUM(ГО:МР!G99)</f>
        <v>0</v>
      </c>
      <c r="H99" s="21">
        <f>SUM(ГО:МР!H99)</f>
        <v>0</v>
      </c>
      <c r="I99" s="21">
        <f>SUM(ГО:МР!I99)</f>
        <v>94900</v>
      </c>
      <c r="J99" s="21">
        <f>SUM(ГО:МР!J99)</f>
        <v>28500</v>
      </c>
      <c r="K99" s="21">
        <f>SUM(ГО:МР!K99)</f>
        <v>3037500</v>
      </c>
      <c r="L99" s="21">
        <f>SUM(ГО:МР!L99)</f>
        <v>1442500</v>
      </c>
      <c r="M99" s="21">
        <f>SUM(ГО:МР!M99)</f>
        <v>0</v>
      </c>
      <c r="N99" s="21">
        <f>SUM(ГО:МР!N99)</f>
        <v>0</v>
      </c>
      <c r="O99" s="21">
        <f>SUM(ГО:МР!O99)</f>
        <v>0</v>
      </c>
      <c r="P99" s="20">
        <f t="shared" si="18"/>
        <v>6707900</v>
      </c>
    </row>
    <row r="100" spans="1:19" ht="121.5" customHeight="1">
      <c r="A100" s="24" t="s">
        <v>234</v>
      </c>
      <c r="B100" s="228" t="s">
        <v>235</v>
      </c>
      <c r="C100" s="229"/>
      <c r="D100" s="21">
        <f>SUM(ГО:МР!D100)</f>
        <v>36</v>
      </c>
      <c r="E100" s="21">
        <f>SUM(ГО:МР!E100)</f>
        <v>0</v>
      </c>
      <c r="F100" s="21">
        <f>SUM(ГО:МР!F100)</f>
        <v>1753</v>
      </c>
      <c r="G100" s="21">
        <f>SUM(ГО:МР!G100)</f>
        <v>0</v>
      </c>
      <c r="H100" s="21">
        <f>SUM(ГО:МР!H100)</f>
        <v>0</v>
      </c>
      <c r="I100" s="21">
        <f>SUM(ГО:МР!I100)</f>
        <v>148</v>
      </c>
      <c r="J100" s="21">
        <f>SUM(ГО:МР!J100)</f>
        <v>1070</v>
      </c>
      <c r="K100" s="21">
        <f>SUM(ГО:МР!K100)</f>
        <v>2969</v>
      </c>
      <c r="L100" s="21">
        <f>SUM(ГО:МР!L100)</f>
        <v>5051</v>
      </c>
      <c r="M100" s="21">
        <f>SUM(ГО:МР!M100)</f>
        <v>0</v>
      </c>
      <c r="N100" s="21">
        <f>SUM(ГО:МР!N100)</f>
        <v>0</v>
      </c>
      <c r="O100" s="21">
        <f>SUM(ГО:МР!O100)</f>
        <v>0</v>
      </c>
      <c r="P100" s="20">
        <f t="shared" si="18"/>
        <v>11027</v>
      </c>
    </row>
    <row r="101" spans="1:19" ht="39" customHeight="1">
      <c r="A101" s="24" t="s">
        <v>236</v>
      </c>
      <c r="B101" s="230" t="s">
        <v>230</v>
      </c>
      <c r="C101" s="229"/>
      <c r="D101" s="21">
        <f>SUM(ГО:МР!D101)</f>
        <v>3</v>
      </c>
      <c r="E101" s="21">
        <f>SUM(ГО:МР!E101)</f>
        <v>0</v>
      </c>
      <c r="F101" s="21">
        <f>SUM(ГО:МР!F101)</f>
        <v>172</v>
      </c>
      <c r="G101" s="21">
        <f>SUM(ГО:МР!G101)</f>
        <v>0</v>
      </c>
      <c r="H101" s="21">
        <f>SUM(ГО:МР!H101)</f>
        <v>0</v>
      </c>
      <c r="I101" s="21">
        <f>SUM(ГО:МР!I101)</f>
        <v>35</v>
      </c>
      <c r="J101" s="21">
        <f>SUM(ГО:МР!J101)</f>
        <v>68</v>
      </c>
      <c r="K101" s="21">
        <f>SUM(ГО:МР!K101)</f>
        <v>468</v>
      </c>
      <c r="L101" s="21">
        <f>SUM(ГО:МР!L101)</f>
        <v>256</v>
      </c>
      <c r="M101" s="21">
        <f>SUM(ГО:МР!M101)</f>
        <v>0</v>
      </c>
      <c r="N101" s="21">
        <f>SUM(ГО:МР!N101)</f>
        <v>0</v>
      </c>
      <c r="O101" s="21">
        <f>SUM(ГО:МР!O101)</f>
        <v>0</v>
      </c>
      <c r="P101" s="20">
        <f t="shared" si="18"/>
        <v>1002</v>
      </c>
    </row>
    <row r="102" spans="1:19" ht="123.75" customHeight="1">
      <c r="A102" s="24" t="s">
        <v>237</v>
      </c>
      <c r="B102" s="228" t="s">
        <v>238</v>
      </c>
      <c r="C102" s="229"/>
      <c r="D102" s="21">
        <f>SUM(ГО:МР!D102)</f>
        <v>893900</v>
      </c>
      <c r="E102" s="21">
        <f>SUM(ГО:МР!E102)</f>
        <v>0</v>
      </c>
      <c r="F102" s="21">
        <f>SUM(ГО:МР!F102)</f>
        <v>17546400</v>
      </c>
      <c r="G102" s="21">
        <f>SUM(ГО:МР!G102)</f>
        <v>0</v>
      </c>
      <c r="H102" s="21">
        <f>SUM(ГО:МР!H102)</f>
        <v>0</v>
      </c>
      <c r="I102" s="21">
        <f>SUM(ГО:МР!I102)</f>
        <v>222900</v>
      </c>
      <c r="J102" s="21">
        <f>SUM(ГО:МР!J102)</f>
        <v>3356363</v>
      </c>
      <c r="K102" s="21">
        <f>SUM(ГО:МР!K102)</f>
        <v>6097500</v>
      </c>
      <c r="L102" s="21">
        <f>SUM(ГО:МР!L102)</f>
        <v>14993000</v>
      </c>
      <c r="M102" s="21">
        <f>SUM(ГО:МР!M102)</f>
        <v>0</v>
      </c>
      <c r="N102" s="21">
        <f>SUM(ГО:МР!N102)</f>
        <v>0</v>
      </c>
      <c r="O102" s="21">
        <f>SUM(ГО:МР!O102)</f>
        <v>0</v>
      </c>
      <c r="P102" s="20">
        <f t="shared" si="18"/>
        <v>43110063</v>
      </c>
    </row>
    <row r="103" spans="1:19" ht="36.75" customHeight="1">
      <c r="A103" s="24" t="s">
        <v>239</v>
      </c>
      <c r="B103" s="230" t="s">
        <v>230</v>
      </c>
      <c r="C103" s="229"/>
      <c r="D103" s="21">
        <f>SUM(ГО:МР!D103)</f>
        <v>102000</v>
      </c>
      <c r="E103" s="21">
        <f>SUM(ГО:МР!E103)</f>
        <v>0</v>
      </c>
      <c r="F103" s="21">
        <f>SUM(ГО:МР!F103)</f>
        <v>258600</v>
      </c>
      <c r="G103" s="21">
        <f>SUM(ГО:МР!G103)</f>
        <v>0</v>
      </c>
      <c r="H103" s="21">
        <f>SUM(ГО:МР!H103)</f>
        <v>0</v>
      </c>
      <c r="I103" s="21">
        <f>SUM(ГО:МР!I103)</f>
        <v>55900</v>
      </c>
      <c r="J103" s="21">
        <f>SUM(ГО:МР!J103)</f>
        <v>348000</v>
      </c>
      <c r="K103" s="21">
        <f>SUM(ГО:МР!K103)</f>
        <v>992500</v>
      </c>
      <c r="L103" s="21">
        <f>SUM(ГО:МР!L103)</f>
        <v>1686500</v>
      </c>
      <c r="M103" s="21">
        <f>SUM(ГО:МР!M103)</f>
        <v>0</v>
      </c>
      <c r="N103" s="21">
        <f>SUM(ГО:МР!N103)</f>
        <v>0</v>
      </c>
      <c r="O103" s="21">
        <f>SUM(ГО:МР!O103)</f>
        <v>0</v>
      </c>
      <c r="P103" s="20">
        <f t="shared" si="18"/>
        <v>3443500</v>
      </c>
    </row>
    <row r="104" spans="1:19" ht="57" customHeight="1">
      <c r="A104" s="24" t="s">
        <v>240</v>
      </c>
      <c r="B104" s="231" t="s">
        <v>241</v>
      </c>
      <c r="C104" s="232"/>
      <c r="D104" s="36">
        <f>D105+D108</f>
        <v>4344173</v>
      </c>
      <c r="E104" s="36">
        <f t="shared" ref="E104:O104" si="22">E105+E108</f>
        <v>0</v>
      </c>
      <c r="F104" s="36">
        <f t="shared" si="22"/>
        <v>5979354</v>
      </c>
      <c r="G104" s="36">
        <f t="shared" si="22"/>
        <v>12000</v>
      </c>
      <c r="H104" s="36">
        <f t="shared" si="22"/>
        <v>0</v>
      </c>
      <c r="I104" s="36">
        <f t="shared" si="22"/>
        <v>1401015.12</v>
      </c>
      <c r="J104" s="36">
        <f t="shared" si="22"/>
        <v>8269234</v>
      </c>
      <c r="K104" s="36">
        <f t="shared" si="22"/>
        <v>246417343</v>
      </c>
      <c r="L104" s="36">
        <f t="shared" si="22"/>
        <v>81052878</v>
      </c>
      <c r="M104" s="36">
        <f t="shared" si="22"/>
        <v>300</v>
      </c>
      <c r="N104" s="36">
        <f t="shared" si="22"/>
        <v>0</v>
      </c>
      <c r="O104" s="36">
        <f t="shared" si="22"/>
        <v>0</v>
      </c>
      <c r="P104" s="20">
        <f t="shared" si="18"/>
        <v>347476297.12</v>
      </c>
      <c r="R104" s="22">
        <f>P104*100/R57</f>
        <v>91.285273228235582</v>
      </c>
      <c r="S104" s="30" t="s">
        <v>242</v>
      </c>
    </row>
    <row r="105" spans="1:19" ht="57" customHeight="1">
      <c r="A105" s="24" t="s">
        <v>243</v>
      </c>
      <c r="B105" s="231" t="s">
        <v>244</v>
      </c>
      <c r="C105" s="232"/>
      <c r="D105" s="36">
        <f>D106+D107</f>
        <v>3076500</v>
      </c>
      <c r="E105" s="36">
        <f t="shared" ref="E105:O105" si="23">E106+E107</f>
        <v>0</v>
      </c>
      <c r="F105" s="36">
        <f t="shared" si="23"/>
        <v>3102696</v>
      </c>
      <c r="G105" s="36">
        <f t="shared" si="23"/>
        <v>2000</v>
      </c>
      <c r="H105" s="36">
        <f t="shared" si="23"/>
        <v>0</v>
      </c>
      <c r="I105" s="36">
        <f t="shared" si="23"/>
        <v>962474</v>
      </c>
      <c r="J105" s="36">
        <f t="shared" si="23"/>
        <v>3910089</v>
      </c>
      <c r="K105" s="36">
        <f t="shared" si="23"/>
        <v>228795844</v>
      </c>
      <c r="L105" s="36">
        <f t="shared" si="23"/>
        <v>52559395</v>
      </c>
      <c r="M105" s="36">
        <f t="shared" si="23"/>
        <v>300</v>
      </c>
      <c r="N105" s="36">
        <f t="shared" si="23"/>
        <v>0</v>
      </c>
      <c r="O105" s="36">
        <f t="shared" si="23"/>
        <v>0</v>
      </c>
      <c r="P105" s="20">
        <f t="shared" si="18"/>
        <v>292409298</v>
      </c>
      <c r="R105" s="22">
        <f>P105*100/P104</f>
        <v>84.152300580956535</v>
      </c>
      <c r="S105" s="30" t="s">
        <v>245</v>
      </c>
    </row>
    <row r="106" spans="1:19" ht="57" customHeight="1">
      <c r="A106" s="24" t="s">
        <v>246</v>
      </c>
      <c r="B106" s="230" t="s">
        <v>247</v>
      </c>
      <c r="C106" s="229"/>
      <c r="D106" s="21">
        <f>SUM(ГО:МР!D106)</f>
        <v>2861500</v>
      </c>
      <c r="E106" s="21">
        <f>SUM(ГО:МР!E106)</f>
        <v>0</v>
      </c>
      <c r="F106" s="21">
        <f>SUM(ГО:МР!F106)</f>
        <v>2456600</v>
      </c>
      <c r="G106" s="21">
        <f>SUM(ГО:МР!G106)</f>
        <v>2000</v>
      </c>
      <c r="H106" s="21">
        <f>SUM(ГО:МР!H106)</f>
        <v>0</v>
      </c>
      <c r="I106" s="21">
        <f>SUM(ГО:МР!I106)</f>
        <v>856000</v>
      </c>
      <c r="J106" s="21">
        <f>SUM(ГО:МР!J106)</f>
        <v>2284472</v>
      </c>
      <c r="K106" s="21">
        <f>SUM(ГО:МР!K106)</f>
        <v>200442850</v>
      </c>
      <c r="L106" s="21">
        <f>SUM(ГО:МР!L106)</f>
        <v>40396403</v>
      </c>
      <c r="M106" s="21">
        <f>SUM(ГО:МР!M106)</f>
        <v>0</v>
      </c>
      <c r="N106" s="21">
        <f>SUM(ГО:МР!N106)</f>
        <v>0</v>
      </c>
      <c r="O106" s="21">
        <f>SUM(ГО:МР!O106)</f>
        <v>0</v>
      </c>
      <c r="P106" s="20">
        <f t="shared" si="18"/>
        <v>249299825</v>
      </c>
      <c r="R106" s="22">
        <f>(P106+P109)*100/R57</f>
        <v>69.789128719176318</v>
      </c>
      <c r="S106" s="30" t="s">
        <v>248</v>
      </c>
    </row>
    <row r="107" spans="1:19" ht="57" customHeight="1">
      <c r="A107" s="24" t="s">
        <v>249</v>
      </c>
      <c r="B107" s="230" t="s">
        <v>250</v>
      </c>
      <c r="C107" s="229"/>
      <c r="D107" s="21">
        <f>SUM(ГО:МР!D107)</f>
        <v>215000</v>
      </c>
      <c r="E107" s="21">
        <f>SUM(ГО:МР!E107)</f>
        <v>0</v>
      </c>
      <c r="F107" s="21">
        <f>SUM(ГО:МР!F107)</f>
        <v>646096</v>
      </c>
      <c r="G107" s="21">
        <f>SUM(ГО:МР!G107)</f>
        <v>0</v>
      </c>
      <c r="H107" s="21">
        <f>SUM(ГО:МР!H107)</f>
        <v>0</v>
      </c>
      <c r="I107" s="21">
        <f>SUM(ГО:МР!I107)</f>
        <v>106474</v>
      </c>
      <c r="J107" s="21">
        <f>SUM(ГО:МР!J107)</f>
        <v>1625617</v>
      </c>
      <c r="K107" s="21">
        <f>SUM(ГО:МР!K107)</f>
        <v>28352994</v>
      </c>
      <c r="L107" s="21">
        <f>SUM(ГО:МР!L107)</f>
        <v>12162992</v>
      </c>
      <c r="M107" s="21">
        <f>SUM(ГО:МР!M107)</f>
        <v>300</v>
      </c>
      <c r="N107" s="21">
        <f>SUM(ГО:МР!N107)</f>
        <v>0</v>
      </c>
      <c r="O107" s="21">
        <f>SUM(ГО:МР!O107)</f>
        <v>0</v>
      </c>
      <c r="P107" s="20">
        <f t="shared" si="18"/>
        <v>43109473</v>
      </c>
    </row>
    <row r="108" spans="1:19" ht="57" customHeight="1">
      <c r="A108" s="24" t="s">
        <v>251</v>
      </c>
      <c r="B108" s="231" t="s">
        <v>252</v>
      </c>
      <c r="C108" s="232"/>
      <c r="D108" s="36">
        <f>D109+D110</f>
        <v>1267673</v>
      </c>
      <c r="E108" s="36">
        <f t="shared" ref="E108:O108" si="24">E109+E110</f>
        <v>0</v>
      </c>
      <c r="F108" s="36">
        <f t="shared" si="24"/>
        <v>2876658</v>
      </c>
      <c r="G108" s="36">
        <f t="shared" si="24"/>
        <v>10000</v>
      </c>
      <c r="H108" s="36">
        <f t="shared" si="24"/>
        <v>0</v>
      </c>
      <c r="I108" s="36">
        <f t="shared" si="24"/>
        <v>438541.12</v>
      </c>
      <c r="J108" s="36">
        <f t="shared" si="24"/>
        <v>4359145</v>
      </c>
      <c r="K108" s="36">
        <f t="shared" si="24"/>
        <v>17621499</v>
      </c>
      <c r="L108" s="36">
        <f t="shared" si="24"/>
        <v>28493483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55066999.120000005</v>
      </c>
      <c r="R108" s="22">
        <f>P108*100/P104</f>
        <v>15.847699419043469</v>
      </c>
      <c r="S108" s="30" t="s">
        <v>253</v>
      </c>
    </row>
    <row r="109" spans="1:19" ht="57" customHeight="1">
      <c r="A109" s="37" t="s">
        <v>254</v>
      </c>
      <c r="B109" s="230" t="s">
        <v>247</v>
      </c>
      <c r="C109" s="229"/>
      <c r="D109" s="21">
        <f>SUM(ГО:МР!D109)</f>
        <v>453300</v>
      </c>
      <c r="E109" s="21">
        <f>SUM(ГО:МР!E109)</f>
        <v>0</v>
      </c>
      <c r="F109" s="21">
        <f>SUM(ГО:МР!F109)</f>
        <v>1018156</v>
      </c>
      <c r="G109" s="21">
        <f>SUM(ГО:МР!G109)</f>
        <v>5000</v>
      </c>
      <c r="H109" s="21">
        <f>SUM(ГО:МР!H109)</f>
        <v>0</v>
      </c>
      <c r="I109" s="21">
        <f>SUM(ГО:МР!I109)</f>
        <v>201309</v>
      </c>
      <c r="J109" s="21">
        <f>SUM(ГО:МР!J109)</f>
        <v>817228</v>
      </c>
      <c r="K109" s="21">
        <f>SUM(ГО:МР!K109)</f>
        <v>9297286</v>
      </c>
      <c r="L109" s="21">
        <f>SUM(ГО:МР!L109)</f>
        <v>4559377</v>
      </c>
      <c r="M109" s="21">
        <f>SUM(ГО:МР!M109)</f>
        <v>0</v>
      </c>
      <c r="N109" s="21">
        <f>SUM(ГО:МР!N109)</f>
        <v>0</v>
      </c>
      <c r="O109" s="21">
        <f>SUM(ГО:МР!O109)</f>
        <v>0</v>
      </c>
      <c r="P109" s="20">
        <f t="shared" si="18"/>
        <v>16351656</v>
      </c>
      <c r="R109" s="22">
        <f>P109*100/P98</f>
        <v>28.717532190410516</v>
      </c>
      <c r="S109" s="30" t="s">
        <v>255</v>
      </c>
    </row>
    <row r="110" spans="1:19" ht="57" customHeight="1">
      <c r="A110" s="24" t="s">
        <v>256</v>
      </c>
      <c r="B110" s="230" t="s">
        <v>257</v>
      </c>
      <c r="C110" s="229"/>
      <c r="D110" s="21">
        <f>SUM(ГО:МР!D110)</f>
        <v>814373</v>
      </c>
      <c r="E110" s="21">
        <f>SUM(ГО:МР!E110)</f>
        <v>0</v>
      </c>
      <c r="F110" s="21">
        <f>SUM(ГО:МР!F110)</f>
        <v>1858502</v>
      </c>
      <c r="G110" s="21">
        <f>SUM(ГО:МР!G110)</f>
        <v>5000</v>
      </c>
      <c r="H110" s="21">
        <f>SUM(ГО:МР!H110)</f>
        <v>0</v>
      </c>
      <c r="I110" s="21">
        <f>SUM(ГО:МР!I110)</f>
        <v>237232.12</v>
      </c>
      <c r="J110" s="21">
        <f>SUM(ГО:МР!J110)</f>
        <v>3541917</v>
      </c>
      <c r="K110" s="21">
        <f>SUM(ГО:МР!K110)</f>
        <v>8324213</v>
      </c>
      <c r="L110" s="21">
        <f>SUM(ГО:МР!L110)</f>
        <v>23934106</v>
      </c>
      <c r="M110" s="21">
        <f>SUM(ГО:МР!M110)</f>
        <v>0</v>
      </c>
      <c r="N110" s="21">
        <f>SUM(ГО:МР!N110)</f>
        <v>0</v>
      </c>
      <c r="O110" s="21">
        <f>SUM(ГО:МР!O110)</f>
        <v>0</v>
      </c>
      <c r="P110" s="20">
        <f t="shared" si="18"/>
        <v>38715343.120000005</v>
      </c>
      <c r="R110" s="22">
        <f>P110*100/P102</f>
        <v>89.805814294449078</v>
      </c>
      <c r="S110" s="30" t="s">
        <v>258</v>
      </c>
    </row>
    <row r="111" spans="1:19" ht="57" customHeight="1">
      <c r="A111" s="24" t="s">
        <v>259</v>
      </c>
      <c r="B111" s="233" t="s">
        <v>260</v>
      </c>
      <c r="C111" s="234"/>
      <c r="D111" s="38">
        <f>D57-D75-D106-D109</f>
        <v>4057600</v>
      </c>
      <c r="E111" s="38">
        <f t="shared" ref="E111:O111" si="25">E57-E75-E106-E109</f>
        <v>0</v>
      </c>
      <c r="F111" s="38">
        <f t="shared" si="25"/>
        <v>10733044</v>
      </c>
      <c r="G111" s="38">
        <f t="shared" si="25"/>
        <v>5000</v>
      </c>
      <c r="H111" s="38">
        <f t="shared" si="25"/>
        <v>5000</v>
      </c>
      <c r="I111" s="38">
        <f t="shared" si="25"/>
        <v>818591</v>
      </c>
      <c r="J111" s="38">
        <f t="shared" si="25"/>
        <v>2254050</v>
      </c>
      <c r="K111" s="38">
        <f t="shared" si="25"/>
        <v>69201114</v>
      </c>
      <c r="L111" s="38">
        <f t="shared" si="25"/>
        <v>27922920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114997319</v>
      </c>
    </row>
    <row r="112" spans="1:19" ht="57" customHeight="1">
      <c r="A112" s="24" t="s">
        <v>261</v>
      </c>
      <c r="B112" s="233" t="s">
        <v>262</v>
      </c>
      <c r="C112" s="234"/>
      <c r="D112" s="38">
        <f>D113+D114</f>
        <v>2436021</v>
      </c>
      <c r="E112" s="38">
        <f t="shared" ref="E112:O112" si="26">E113+E114</f>
        <v>0</v>
      </c>
      <c r="F112" s="38">
        <f t="shared" si="26"/>
        <v>16498222</v>
      </c>
      <c r="G112" s="38">
        <f t="shared" si="26"/>
        <v>0</v>
      </c>
      <c r="H112" s="38">
        <f t="shared" si="26"/>
        <v>0</v>
      </c>
      <c r="I112" s="38">
        <f t="shared" si="26"/>
        <v>748624.88</v>
      </c>
      <c r="J112" s="38">
        <f t="shared" si="26"/>
        <v>15349916</v>
      </c>
      <c r="K112" s="38">
        <f t="shared" si="26"/>
        <v>28369183</v>
      </c>
      <c r="L112" s="38">
        <f t="shared" si="26"/>
        <v>26659963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90061929.879999995</v>
      </c>
    </row>
    <row r="113" spans="1:16" ht="57" customHeight="1">
      <c r="A113" s="24" t="s">
        <v>263</v>
      </c>
      <c r="B113" s="233" t="s">
        <v>264</v>
      </c>
      <c r="C113" s="234"/>
      <c r="D113" s="38">
        <f t="shared" ref="D113:O113" si="27">D98-D109</f>
        <v>1824700</v>
      </c>
      <c r="E113" s="38">
        <f t="shared" si="27"/>
        <v>0</v>
      </c>
      <c r="F113" s="38">
        <f t="shared" si="27"/>
        <v>8588044</v>
      </c>
      <c r="G113" s="38">
        <f t="shared" si="27"/>
        <v>0</v>
      </c>
      <c r="H113" s="38">
        <f t="shared" si="27"/>
        <v>0</v>
      </c>
      <c r="I113" s="38">
        <f t="shared" si="27"/>
        <v>446091</v>
      </c>
      <c r="J113" s="38">
        <f t="shared" si="27"/>
        <v>607050</v>
      </c>
      <c r="K113" s="38">
        <f t="shared" si="27"/>
        <v>14651464</v>
      </c>
      <c r="L113" s="38">
        <f t="shared" si="27"/>
        <v>14470623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40587972</v>
      </c>
    </row>
    <row r="114" spans="1:16" ht="57" customHeight="1">
      <c r="A114" s="24" t="s">
        <v>265</v>
      </c>
      <c r="B114" s="235" t="s">
        <v>266</v>
      </c>
      <c r="C114" s="236"/>
      <c r="D114" s="39">
        <f>SUM(ГО:МР!D114)</f>
        <v>611321</v>
      </c>
      <c r="E114" s="39">
        <f>SUM(ГО:МР!E114)</f>
        <v>0</v>
      </c>
      <c r="F114" s="39">
        <f>SUM(ГО:МР!F114)</f>
        <v>7910178</v>
      </c>
      <c r="G114" s="39">
        <f>SUM(ГО:МР!G114)</f>
        <v>0</v>
      </c>
      <c r="H114" s="39">
        <f>SUM(ГО:МР!H114)</f>
        <v>0</v>
      </c>
      <c r="I114" s="39">
        <f>SUM(ГО:МР!I114)</f>
        <v>302533.88</v>
      </c>
      <c r="J114" s="39">
        <f>SUM(ГО:МР!J114)</f>
        <v>14742866</v>
      </c>
      <c r="K114" s="39">
        <f>SUM(ГО:МР!K114)</f>
        <v>13717719</v>
      </c>
      <c r="L114" s="39">
        <f>SUM(ГО:МР!L114)</f>
        <v>12189340</v>
      </c>
      <c r="M114" s="39">
        <f>SUM(ГО:МР!M114)</f>
        <v>0</v>
      </c>
      <c r="N114" s="39">
        <f>SUM(ГО:МР!N114)</f>
        <v>0</v>
      </c>
      <c r="O114" s="39">
        <f>SUM(ГО:МР!O114)</f>
        <v>0</v>
      </c>
      <c r="P114" s="20">
        <f t="shared" si="18"/>
        <v>49473957.880000003</v>
      </c>
    </row>
    <row r="115" spans="1:16" ht="103.5" customHeight="1">
      <c r="A115" s="24" t="s">
        <v>267</v>
      </c>
      <c r="B115" s="230" t="s">
        <v>268</v>
      </c>
      <c r="C115" s="229"/>
      <c r="D115" s="21">
        <f>SUM(ГО:МР!D115)</f>
        <v>168</v>
      </c>
      <c r="E115" s="21">
        <f>SUM(ГО:МР!E115)</f>
        <v>0</v>
      </c>
      <c r="F115" s="21">
        <f>SUM(ГО:МР!F115)</f>
        <v>2174</v>
      </c>
      <c r="G115" s="21">
        <f>SUM(ГО:МР!G115)</f>
        <v>2</v>
      </c>
      <c r="H115" s="21">
        <f>SUM(ГО:МР!H115)</f>
        <v>0</v>
      </c>
      <c r="I115" s="21">
        <f>SUM(ГО:МР!I115)</f>
        <v>395</v>
      </c>
      <c r="J115" s="21">
        <f>SUM(ГО:МР!J115)</f>
        <v>1040</v>
      </c>
      <c r="K115" s="21">
        <f>SUM(ГО:МР!K115)</f>
        <v>7906</v>
      </c>
      <c r="L115" s="21">
        <f>SUM(ГО:МР!L115)</f>
        <v>12748</v>
      </c>
      <c r="M115" s="21">
        <f>SUM(ГО:МР!M115)</f>
        <v>0</v>
      </c>
      <c r="N115" s="21">
        <f>SUM(ГО:МР!N115)</f>
        <v>0</v>
      </c>
      <c r="O115" s="21">
        <f>SUM(ГО:МР!O115)</f>
        <v>0</v>
      </c>
      <c r="P115" s="20">
        <f t="shared" si="18"/>
        <v>24433</v>
      </c>
    </row>
    <row r="116" spans="1:16" ht="135" customHeight="1">
      <c r="A116" s="24" t="s">
        <v>269</v>
      </c>
      <c r="B116" s="230" t="s">
        <v>270</v>
      </c>
      <c r="C116" s="229"/>
      <c r="D116" s="21">
        <f>SUM(ГО:МР!D116)</f>
        <v>1</v>
      </c>
      <c r="E116" s="21">
        <f>SUM(ГО:МР!E116)</f>
        <v>0</v>
      </c>
      <c r="F116" s="21">
        <f>SUM(ГО:МР!F116)</f>
        <v>463</v>
      </c>
      <c r="G116" s="21">
        <f>SUM(ГО:МР!G116)</f>
        <v>0</v>
      </c>
      <c r="H116" s="21">
        <f>SUM(ГО:МР!H116)</f>
        <v>0</v>
      </c>
      <c r="I116" s="21">
        <f>SUM(ГО:МР!I116)</f>
        <v>5</v>
      </c>
      <c r="J116" s="21">
        <f>SUM(ГО:МР!J116)</f>
        <v>341</v>
      </c>
      <c r="K116" s="21">
        <f>SUM(ГО:МР!K116)</f>
        <v>11</v>
      </c>
      <c r="L116" s="21">
        <f>SUM(ГО:МР!L116)</f>
        <v>78</v>
      </c>
      <c r="M116" s="21">
        <f>SUM(ГО:МР!M116)</f>
        <v>0</v>
      </c>
      <c r="N116" s="21">
        <f>SUM(ГО:МР!N116)</f>
        <v>0</v>
      </c>
      <c r="O116" s="21">
        <f>SUM(ГО:МР!O116)</f>
        <v>0</v>
      </c>
      <c r="P116" s="20">
        <f t="shared" si="18"/>
        <v>899</v>
      </c>
    </row>
    <row r="117" spans="1:16" ht="107.25" customHeight="1">
      <c r="A117" s="24" t="s">
        <v>271</v>
      </c>
      <c r="B117" s="208" t="s">
        <v>272</v>
      </c>
      <c r="C117" s="209"/>
      <c r="D117" s="21">
        <f>SUM(ГО:МР!D117)</f>
        <v>35</v>
      </c>
      <c r="E117" s="21">
        <f>SUM(ГО:МР!E117)</f>
        <v>0</v>
      </c>
      <c r="F117" s="21">
        <f>SUM(ГО:МР!F117)</f>
        <v>315</v>
      </c>
      <c r="G117" s="21">
        <f>SUM(ГО:МР!G117)</f>
        <v>0</v>
      </c>
      <c r="H117" s="21">
        <f>SUM(ГО:МР!H117)</f>
        <v>0</v>
      </c>
      <c r="I117" s="21">
        <f>SUM(ГО:МР!I117)</f>
        <v>32</v>
      </c>
      <c r="J117" s="21">
        <f>SUM(ГО:МР!J117)</f>
        <v>5</v>
      </c>
      <c r="K117" s="21">
        <f>SUM(ГО:МР!K117)</f>
        <v>1</v>
      </c>
      <c r="L117" s="21">
        <f>SUM(ГО:МР!L117)</f>
        <v>80</v>
      </c>
      <c r="M117" s="21">
        <f>SUM(ГО:МР!M117)</f>
        <v>0</v>
      </c>
      <c r="N117" s="21">
        <f>SUM(ГО:МР!N117)</f>
        <v>0</v>
      </c>
      <c r="O117" s="21">
        <f>SUM(ГО:МР!O117)</f>
        <v>0</v>
      </c>
      <c r="P117" s="20">
        <f t="shared" si="18"/>
        <v>468</v>
      </c>
    </row>
    <row r="118" spans="1:16" ht="70.5" customHeight="1">
      <c r="A118" s="24" t="s">
        <v>273</v>
      </c>
      <c r="B118" s="237" t="s">
        <v>274</v>
      </c>
      <c r="C118" s="237"/>
      <c r="D118" s="21">
        <f>SUM(ГО:МР!D118)</f>
        <v>153</v>
      </c>
      <c r="E118" s="21">
        <f>SUM(ГО:МР!E118)</f>
        <v>0</v>
      </c>
      <c r="F118" s="21">
        <f>SUM(ГО:МР!F118)</f>
        <v>5408</v>
      </c>
      <c r="G118" s="21">
        <f>SUM(ГО:МР!G118)</f>
        <v>2</v>
      </c>
      <c r="H118" s="21">
        <f>SUM(ГО:МР!H118)</f>
        <v>1</v>
      </c>
      <c r="I118" s="21">
        <f>SUM(ГО:МР!I118)</f>
        <v>322</v>
      </c>
      <c r="J118" s="21">
        <f>SUM(ГО:МР!J118)</f>
        <v>1444</v>
      </c>
      <c r="K118" s="21">
        <f>SUM(ГО:МР!K118)</f>
        <v>10512</v>
      </c>
      <c r="L118" s="21">
        <f>SUM(ГО:МР!L118)</f>
        <v>6976</v>
      </c>
      <c r="M118" s="21">
        <f>SUM(ГО:МР!M118)</f>
        <v>269</v>
      </c>
      <c r="N118" s="21">
        <f>SUM(ГО:МР!N118)</f>
        <v>0</v>
      </c>
      <c r="O118" s="21">
        <f>SUM(ГО:МР!O118)</f>
        <v>0</v>
      </c>
      <c r="P118" s="20">
        <f t="shared" si="18"/>
        <v>25087</v>
      </c>
    </row>
    <row r="119" spans="1:16" ht="71.25" customHeight="1">
      <c r="A119" s="24" t="s">
        <v>275</v>
      </c>
      <c r="B119" s="237" t="s">
        <v>276</v>
      </c>
      <c r="C119" s="237"/>
      <c r="D119" s="21">
        <f>SUM(ГО:МР!D119)</f>
        <v>58093570</v>
      </c>
      <c r="E119" s="21">
        <f>SUM(ГО:МР!E119)</f>
        <v>0</v>
      </c>
      <c r="F119" s="21">
        <f>SUM(ГО:МР!F119)</f>
        <v>12757025.119999999</v>
      </c>
      <c r="G119" s="21">
        <f>SUM(ГО:МР!G119)</f>
        <v>2000</v>
      </c>
      <c r="H119" s="21">
        <f>SUM(ГО:МР!H119)</f>
        <v>5000</v>
      </c>
      <c r="I119" s="21">
        <f>SUM(ГО:МР!I119)</f>
        <v>2866099</v>
      </c>
      <c r="J119" s="21">
        <f>SUM(ГО:МР!J119)</f>
        <v>43001033</v>
      </c>
      <c r="K119" s="21">
        <f>SUM(ГО:МР!K119)</f>
        <v>25980506</v>
      </c>
      <c r="L119" s="21">
        <f>SUM(ГО:МР!L119)</f>
        <v>39446988</v>
      </c>
      <c r="M119" s="21">
        <f>SUM(ГО:МР!M119)</f>
        <v>78259</v>
      </c>
      <c r="N119" s="21">
        <f>SUM(ГО:МР!N119)</f>
        <v>0</v>
      </c>
      <c r="O119" s="21">
        <f>SUM(ГО:МР!O119)</f>
        <v>0</v>
      </c>
      <c r="P119" s="40">
        <f t="shared" si="18"/>
        <v>182230480.12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5194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41">
        <f>SUM(ГО:МР!P121)</f>
        <v>767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21">
        <f>SUM(ГО:МР!P122)</f>
        <v>3468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43">
        <f>SUM(ГО:МР!P123)</f>
        <v>959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1264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41">
        <f>SUM(ГО:МР!P125)</f>
        <v>1010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21">
        <f>SUM(ГО:МР!P126)</f>
        <v>109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21">
        <f>SUM(ГО:МР!P127)</f>
        <v>145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aFV3pZjyi+apWZSSRPx97hOz78FzvbmLWG5fOytTO0ajweJG1hhZh+yPmKc1rqo/DhcPEXtIayqUP+Lp6cGQ9A==" saltValue="AVeE1D6QHq3Qmk+svUGDAA==" spinCount="100000" sheet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2" workbookViewId="0">
      <selection activeCell="J21" sqref="J21"/>
    </sheetView>
  </sheetViews>
  <sheetFormatPr defaultRowHeight="15"/>
  <cols>
    <col min="1" max="1" width="10.28515625" customWidth="1"/>
    <col min="2" max="2" width="13" customWidth="1"/>
    <col min="3" max="3" width="20.85546875" customWidth="1"/>
    <col min="4" max="11" width="11.7109375" customWidth="1"/>
    <col min="12" max="12" width="12.7109375" customWidth="1"/>
    <col min="13" max="16" width="11.71093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 t="s">
        <v>345</v>
      </c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346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346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53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703</v>
      </c>
      <c r="K20" s="86">
        <f t="shared" si="0"/>
        <v>0</v>
      </c>
      <c r="L20" s="86">
        <f t="shared" si="0"/>
        <v>99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855</v>
      </c>
    </row>
    <row r="21" spans="1:16" ht="84" customHeight="1">
      <c r="A21" s="54" t="s">
        <v>122</v>
      </c>
      <c r="B21" s="239" t="s">
        <v>123</v>
      </c>
      <c r="C21" s="241"/>
      <c r="D21" s="12"/>
      <c r="E21" s="12"/>
      <c r="F21" s="12">
        <v>53</v>
      </c>
      <c r="G21" s="12"/>
      <c r="H21" s="12"/>
      <c r="I21" s="12"/>
      <c r="J21" s="12">
        <v>703</v>
      </c>
      <c r="K21" s="12"/>
      <c r="L21" s="12">
        <v>99</v>
      </c>
      <c r="M21" s="12"/>
      <c r="N21" s="12"/>
      <c r="O21" s="12"/>
      <c r="P21" s="56">
        <f t="shared" si="1"/>
        <v>855</v>
      </c>
    </row>
    <row r="22" spans="1:16" ht="110.2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>
        <v>11</v>
      </c>
      <c r="K25" s="12"/>
      <c r="L25" s="12">
        <v>3</v>
      </c>
      <c r="M25" s="12"/>
      <c r="N25" s="12"/>
      <c r="O25" s="12"/>
      <c r="P25" s="56">
        <f t="shared" si="1"/>
        <v>14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53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703</v>
      </c>
      <c r="K27" s="87">
        <f t="shared" si="2"/>
        <v>0</v>
      </c>
      <c r="L27" s="87">
        <f t="shared" si="2"/>
        <v>99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855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53</v>
      </c>
      <c r="G28" s="12"/>
      <c r="H28" s="12"/>
      <c r="I28" s="12"/>
      <c r="J28" s="12">
        <v>698</v>
      </c>
      <c r="K28" s="12"/>
      <c r="L28" s="12">
        <v>99</v>
      </c>
      <c r="M28" s="12"/>
      <c r="N28" s="17"/>
      <c r="O28" s="88"/>
      <c r="P28" s="56">
        <f t="shared" si="1"/>
        <v>850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24" customHeight="1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5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5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5</v>
      </c>
      <c r="K32" s="12"/>
      <c r="L32" s="12"/>
      <c r="M32" s="12"/>
      <c r="N32" s="17"/>
      <c r="O32" s="88"/>
      <c r="P32" s="56">
        <f t="shared" si="1"/>
        <v>5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53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697</v>
      </c>
      <c r="K34" s="87">
        <f t="shared" si="4"/>
        <v>0</v>
      </c>
      <c r="L34" s="87">
        <f t="shared" si="4"/>
        <v>94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844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3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437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440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3</v>
      </c>
      <c r="G36" s="12"/>
      <c r="H36" s="12"/>
      <c r="I36" s="12"/>
      <c r="J36" s="12">
        <v>432</v>
      </c>
      <c r="K36" s="12"/>
      <c r="L36" s="12"/>
      <c r="M36" s="12"/>
      <c r="N36" s="17"/>
      <c r="O36" s="88"/>
      <c r="P36" s="56">
        <f t="shared" si="1"/>
        <v>435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5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5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5</v>
      </c>
      <c r="K40" s="12"/>
      <c r="L40" s="12"/>
      <c r="M40" s="12"/>
      <c r="N40" s="17"/>
      <c r="O40" s="88"/>
      <c r="P40" s="56">
        <f t="shared" si="1"/>
        <v>5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50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260</v>
      </c>
      <c r="K42" s="89">
        <f t="shared" si="7"/>
        <v>0</v>
      </c>
      <c r="L42" s="89">
        <f t="shared" si="7"/>
        <v>94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404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50</v>
      </c>
      <c r="G43" s="12"/>
      <c r="H43" s="90"/>
      <c r="I43" s="12"/>
      <c r="J43" s="12">
        <v>260</v>
      </c>
      <c r="K43" s="12"/>
      <c r="L43" s="12">
        <v>94</v>
      </c>
      <c r="M43" s="12"/>
      <c r="N43" s="17"/>
      <c r="O43" s="88"/>
      <c r="P43" s="56">
        <f t="shared" si="1"/>
        <v>404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6</v>
      </c>
      <c r="K49" s="87">
        <f t="shared" si="9"/>
        <v>0</v>
      </c>
      <c r="L49" s="87">
        <f t="shared" si="9"/>
        <v>5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11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6</v>
      </c>
      <c r="K50" s="12"/>
      <c r="L50" s="12">
        <v>5</v>
      </c>
      <c r="M50" s="12"/>
      <c r="N50" s="17"/>
      <c r="O50" s="88"/>
      <c r="P50" s="56">
        <f t="shared" si="1"/>
        <v>11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123000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538500</v>
      </c>
      <c r="K57" s="91">
        <f t="shared" si="11"/>
        <v>0</v>
      </c>
      <c r="L57" s="91">
        <f t="shared" si="11"/>
        <v>191000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852500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123000</v>
      </c>
      <c r="G58" s="12"/>
      <c r="H58" s="12"/>
      <c r="I58" s="12"/>
      <c r="J58" s="12">
        <v>538500</v>
      </c>
      <c r="K58" s="12"/>
      <c r="L58" s="12">
        <v>191000</v>
      </c>
      <c r="M58" s="12"/>
      <c r="N58" s="12"/>
      <c r="O58" s="12"/>
      <c r="P58" s="56">
        <f t="shared" si="1"/>
        <v>852500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2</v>
      </c>
      <c r="K64" s="104"/>
      <c r="L64" s="104">
        <v>1</v>
      </c>
      <c r="M64" s="92"/>
      <c r="N64" s="92"/>
      <c r="O64" s="92"/>
      <c r="P64" s="56">
        <f t="shared" si="1"/>
        <v>3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4000</v>
      </c>
      <c r="K65" s="12"/>
      <c r="L65" s="12">
        <v>2000</v>
      </c>
      <c r="M65" s="12"/>
      <c r="N65" s="12"/>
      <c r="O65" s="12"/>
      <c r="P65" s="56">
        <f t="shared" si="1"/>
        <v>6000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>
        <v>1</v>
      </c>
      <c r="M66" s="12"/>
      <c r="N66" s="12"/>
      <c r="O66" s="12"/>
      <c r="P66" s="56">
        <f t="shared" si="1"/>
        <v>1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>
        <v>2000</v>
      </c>
      <c r="M67" s="12"/>
      <c r="N67" s="12"/>
      <c r="O67" s="12"/>
      <c r="P67" s="56">
        <f t="shared" si="1"/>
        <v>2000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2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2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2</v>
      </c>
      <c r="K69" s="12"/>
      <c r="L69" s="12"/>
      <c r="M69" s="12"/>
      <c r="N69" s="12"/>
      <c r="O69" s="12"/>
      <c r="P69" s="56">
        <f t="shared" si="1"/>
        <v>2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4000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4000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4000</v>
      </c>
      <c r="K76" s="12"/>
      <c r="L76" s="12"/>
      <c r="M76" s="12"/>
      <c r="N76" s="12"/>
      <c r="O76" s="12"/>
      <c r="P76" s="56">
        <f t="shared" si="1"/>
        <v>4000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1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1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>
        <v>1</v>
      </c>
      <c r="M83" s="12"/>
      <c r="N83" s="12"/>
      <c r="O83" s="12"/>
      <c r="P83" s="56">
        <f t="shared" si="1"/>
        <v>1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2000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2000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>
        <v>2000</v>
      </c>
      <c r="M90" s="12"/>
      <c r="N90" s="12"/>
      <c r="O90" s="12"/>
      <c r="P90" s="56">
        <f t="shared" si="18"/>
        <v>2000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2" customHeight="1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27.5" customHeight="1">
      <c r="A96" s="70" t="s">
        <v>227</v>
      </c>
      <c r="B96" s="260" t="s">
        <v>228</v>
      </c>
      <c r="C96" s="269"/>
      <c r="D96" s="12"/>
      <c r="E96" s="12"/>
      <c r="F96" s="12">
        <v>28</v>
      </c>
      <c r="G96" s="12"/>
      <c r="H96" s="12"/>
      <c r="I96" s="12"/>
      <c r="J96" s="12">
        <v>63</v>
      </c>
      <c r="K96" s="12"/>
      <c r="L96" s="12">
        <v>24</v>
      </c>
      <c r="M96" s="12"/>
      <c r="N96" s="12"/>
      <c r="O96" s="12"/>
      <c r="P96" s="56">
        <f t="shared" si="18"/>
        <v>115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>
        <v>16</v>
      </c>
      <c r="G97" s="12"/>
      <c r="H97" s="12"/>
      <c r="I97" s="12"/>
      <c r="J97" s="12">
        <v>5</v>
      </c>
      <c r="K97" s="12"/>
      <c r="L97" s="12">
        <v>1</v>
      </c>
      <c r="M97" s="12"/>
      <c r="N97" s="12"/>
      <c r="O97" s="12"/>
      <c r="P97" s="56">
        <f t="shared" si="18"/>
        <v>22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63000</v>
      </c>
      <c r="G98" s="12"/>
      <c r="H98" s="12"/>
      <c r="I98" s="12"/>
      <c r="J98" s="12">
        <v>135500</v>
      </c>
      <c r="K98" s="12"/>
      <c r="L98" s="12">
        <v>48000</v>
      </c>
      <c r="M98" s="12"/>
      <c r="N98" s="12"/>
      <c r="O98" s="12"/>
      <c r="P98" s="56">
        <f t="shared" si="18"/>
        <v>246500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>
        <v>32000</v>
      </c>
      <c r="G99" s="12"/>
      <c r="H99" s="12"/>
      <c r="I99" s="12"/>
      <c r="J99" s="12">
        <v>14500</v>
      </c>
      <c r="K99" s="12"/>
      <c r="L99" s="12">
        <v>2000</v>
      </c>
      <c r="M99" s="12"/>
      <c r="N99" s="12"/>
      <c r="O99" s="12"/>
      <c r="P99" s="56">
        <f t="shared" si="18"/>
        <v>48500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>
        <v>18</v>
      </c>
      <c r="G100" s="12"/>
      <c r="H100" s="12"/>
      <c r="I100" s="12"/>
      <c r="J100" s="12">
        <v>16</v>
      </c>
      <c r="K100" s="12"/>
      <c r="L100" s="12">
        <v>9</v>
      </c>
      <c r="M100" s="12"/>
      <c r="N100" s="12"/>
      <c r="O100" s="12"/>
      <c r="P100" s="56">
        <f t="shared" si="18"/>
        <v>43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>
        <v>13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13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>
        <v>36000</v>
      </c>
      <c r="G102" s="12"/>
      <c r="H102" s="12"/>
      <c r="I102" s="12"/>
      <c r="J102" s="12">
        <v>36000</v>
      </c>
      <c r="K102" s="12"/>
      <c r="L102" s="12">
        <v>18000</v>
      </c>
      <c r="M102" s="12"/>
      <c r="N102" s="12"/>
      <c r="O102" s="12"/>
      <c r="P102" s="56">
        <f t="shared" si="18"/>
        <v>90000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>
        <v>29000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29000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91278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514894</v>
      </c>
      <c r="K104" s="91">
        <f t="shared" si="22"/>
        <v>0</v>
      </c>
      <c r="L104" s="91">
        <f t="shared" si="22"/>
        <v>178235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784407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76000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445500</v>
      </c>
      <c r="K105" s="91">
        <f t="shared" si="23"/>
        <v>0</v>
      </c>
      <c r="L105" s="91">
        <f t="shared" si="23"/>
        <v>161500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683000</v>
      </c>
    </row>
    <row r="106" spans="1:16" ht="49.5" customHeight="1">
      <c r="A106" s="14" t="s">
        <v>246</v>
      </c>
      <c r="B106" s="260" t="s">
        <v>247</v>
      </c>
      <c r="C106" s="277"/>
      <c r="D106" s="12"/>
      <c r="E106" s="12"/>
      <c r="F106" s="12">
        <v>52000</v>
      </c>
      <c r="G106" s="12"/>
      <c r="H106" s="12"/>
      <c r="I106" s="12"/>
      <c r="J106" s="12">
        <v>368500</v>
      </c>
      <c r="K106" s="12"/>
      <c r="L106" s="95">
        <v>127500</v>
      </c>
      <c r="M106" s="12"/>
      <c r="N106" s="12"/>
      <c r="O106" s="12"/>
      <c r="P106" s="56">
        <f t="shared" si="18"/>
        <v>548000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24000</v>
      </c>
      <c r="G107" s="12"/>
      <c r="H107" s="12"/>
      <c r="I107" s="12"/>
      <c r="J107" s="12">
        <v>77000</v>
      </c>
      <c r="K107" s="12"/>
      <c r="L107" s="12">
        <v>34000</v>
      </c>
      <c r="M107" s="12"/>
      <c r="N107" s="12"/>
      <c r="O107" s="12"/>
      <c r="P107" s="56">
        <f t="shared" si="18"/>
        <v>135000</v>
      </c>
    </row>
    <row r="108" spans="1:16" ht="54" customHeight="1">
      <c r="A108" s="14" t="s">
        <v>251</v>
      </c>
      <c r="B108" s="250" t="s">
        <v>252</v>
      </c>
      <c r="C108" s="251"/>
      <c r="D108" s="28">
        <f>D109+D110</f>
        <v>0</v>
      </c>
      <c r="E108" s="28">
        <f t="shared" si="23"/>
        <v>0</v>
      </c>
      <c r="F108" s="28">
        <f t="shared" si="23"/>
        <v>15278</v>
      </c>
      <c r="G108" s="28">
        <f t="shared" si="23"/>
        <v>0</v>
      </c>
      <c r="H108" s="28">
        <f t="shared" si="23"/>
        <v>0</v>
      </c>
      <c r="I108" s="28">
        <f t="shared" si="23"/>
        <v>0</v>
      </c>
      <c r="J108" s="28">
        <f t="shared" si="23"/>
        <v>69394</v>
      </c>
      <c r="K108" s="28">
        <f t="shared" si="23"/>
        <v>0</v>
      </c>
      <c r="L108" s="28">
        <f t="shared" si="23"/>
        <v>16735</v>
      </c>
      <c r="M108" s="28">
        <f t="shared" si="23"/>
        <v>0</v>
      </c>
      <c r="N108" s="28">
        <f t="shared" si="23"/>
        <v>0</v>
      </c>
      <c r="O108" s="28">
        <f t="shared" si="23"/>
        <v>0</v>
      </c>
      <c r="P108" s="56">
        <f t="shared" si="18"/>
        <v>101407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4000</v>
      </c>
      <c r="K109" s="12"/>
      <c r="L109" s="12"/>
      <c r="M109" s="12"/>
      <c r="N109" s="12"/>
      <c r="O109" s="12"/>
      <c r="P109" s="56">
        <f t="shared" si="18"/>
        <v>4000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15278</v>
      </c>
      <c r="G110" s="12"/>
      <c r="H110" s="12"/>
      <c r="I110" s="12"/>
      <c r="J110" s="95">
        <v>65394</v>
      </c>
      <c r="K110" s="12"/>
      <c r="L110" s="12">
        <v>16735</v>
      </c>
      <c r="M110" s="12"/>
      <c r="N110" s="12"/>
      <c r="O110" s="12"/>
      <c r="P110" s="56">
        <f t="shared" si="18"/>
        <v>97407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71000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162000</v>
      </c>
      <c r="K111" s="28">
        <f t="shared" si="24"/>
        <v>0</v>
      </c>
      <c r="L111" s="28">
        <f t="shared" si="24"/>
        <v>63500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296500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249908</v>
      </c>
      <c r="G112" s="28">
        <f t="shared" si="25"/>
        <v>0</v>
      </c>
      <c r="H112" s="28">
        <f t="shared" si="25"/>
        <v>0</v>
      </c>
      <c r="I112" s="28">
        <f t="shared" si="25"/>
        <v>2000</v>
      </c>
      <c r="J112" s="28">
        <f t="shared" si="25"/>
        <v>248500</v>
      </c>
      <c r="K112" s="28">
        <f t="shared" si="25"/>
        <v>0</v>
      </c>
      <c r="L112" s="28">
        <f t="shared" si="25"/>
        <v>76000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576408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63000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131500</v>
      </c>
      <c r="K113" s="28">
        <f t="shared" si="26"/>
        <v>0</v>
      </c>
      <c r="L113" s="28">
        <f t="shared" si="26"/>
        <v>48000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242500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186908</v>
      </c>
      <c r="G114" s="104"/>
      <c r="H114" s="104"/>
      <c r="I114" s="104">
        <v>2000</v>
      </c>
      <c r="J114" s="104">
        <v>117000</v>
      </c>
      <c r="K114" s="104"/>
      <c r="L114" s="104">
        <v>28000</v>
      </c>
      <c r="M114" s="104"/>
      <c r="N114" s="104"/>
      <c r="O114" s="104"/>
      <c r="P114" s="56">
        <f t="shared" si="18"/>
        <v>333908</v>
      </c>
    </row>
    <row r="115" spans="1:16" ht="93" customHeight="1">
      <c r="A115" s="14" t="s">
        <v>267</v>
      </c>
      <c r="B115" s="262" t="s">
        <v>268</v>
      </c>
      <c r="C115" s="269"/>
      <c r="D115" s="12"/>
      <c r="E115" s="12"/>
      <c r="F115" s="12">
        <v>1</v>
      </c>
      <c r="G115" s="12"/>
      <c r="H115" s="12"/>
      <c r="I115" s="12"/>
      <c r="J115" s="12">
        <v>17</v>
      </c>
      <c r="K115" s="12"/>
      <c r="L115" s="12">
        <v>8</v>
      </c>
      <c r="M115" s="12"/>
      <c r="N115" s="12"/>
      <c r="O115" s="12"/>
      <c r="P115" s="56">
        <f t="shared" si="18"/>
        <v>26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8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/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>
        <v>12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108" t="s">
        <v>347</v>
      </c>
      <c r="C133" s="109"/>
      <c r="D133" s="109"/>
      <c r="E133" s="109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108" t="s">
        <v>348</v>
      </c>
      <c r="C137" s="110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RXv1lMhACbztCSewx2imnKBqBHumTBh8KUfnfWaqm0S6JFli6DHdGhQ+lxLU2UWVjVYjIEdt63I3bqhRBnBeCg==" saltValue="YLBiIznz8RTVS3BNpTSHe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2" workbookViewId="0">
      <selection activeCell="D114" sqref="D114:O114"/>
    </sheetView>
  </sheetViews>
  <sheetFormatPr defaultColWidth="9.140625" defaultRowHeight="15"/>
  <cols>
    <col min="1" max="1" width="9.140625" style="83"/>
    <col min="2" max="2" width="18.5703125" style="83" customWidth="1"/>
    <col min="3" max="3" width="18.28515625" style="83" customWidth="1"/>
    <col min="4" max="16384" width="9.140625" style="83"/>
  </cols>
  <sheetData>
    <row r="1" spans="1:16" ht="15.75">
      <c r="L1" s="111"/>
      <c r="M1" s="111"/>
      <c r="N1" s="111"/>
      <c r="O1" s="112"/>
    </row>
    <row r="2" spans="1:16" ht="15.75">
      <c r="B2" s="113"/>
      <c r="D2" s="113"/>
      <c r="E2" s="113"/>
      <c r="F2" s="113"/>
      <c r="G2" s="113"/>
      <c r="H2" s="114" t="s">
        <v>87</v>
      </c>
      <c r="I2" s="113"/>
      <c r="J2" s="113"/>
      <c r="K2" s="113"/>
      <c r="L2" s="113"/>
    </row>
    <row r="3" spans="1:16" ht="15.75">
      <c r="B3" s="113"/>
      <c r="D3" s="113"/>
      <c r="E3" s="113"/>
      <c r="F3" s="113"/>
      <c r="G3" s="113"/>
      <c r="H3" s="114" t="s">
        <v>88</v>
      </c>
      <c r="I3" s="113"/>
      <c r="J3" s="113"/>
      <c r="K3" s="113"/>
      <c r="L3" s="113"/>
    </row>
    <row r="4" spans="1:16" ht="15.75">
      <c r="B4" s="113"/>
      <c r="D4" s="113"/>
      <c r="E4" s="113"/>
      <c r="F4" s="113"/>
      <c r="G4" s="113"/>
      <c r="H4" s="114" t="s">
        <v>89</v>
      </c>
      <c r="I4" s="113"/>
      <c r="J4" s="113"/>
      <c r="K4" s="113"/>
      <c r="L4" s="113"/>
    </row>
    <row r="5" spans="1:16" ht="15.75">
      <c r="B5" s="113"/>
      <c r="D5" s="113"/>
      <c r="E5" s="113"/>
      <c r="F5" s="113"/>
      <c r="G5" s="113"/>
      <c r="H5" s="114" t="s">
        <v>90</v>
      </c>
      <c r="I5" s="113"/>
      <c r="J5" s="113"/>
      <c r="K5" s="113"/>
      <c r="L5" s="113"/>
    </row>
    <row r="6" spans="1:16" ht="15.75">
      <c r="B6" s="113"/>
      <c r="D6" s="113"/>
      <c r="E6" s="113"/>
      <c r="F6" s="113"/>
      <c r="G6" s="113"/>
      <c r="H6" s="114"/>
      <c r="I6" s="113"/>
      <c r="J6" s="113"/>
      <c r="K6" s="113"/>
      <c r="L6" s="113"/>
    </row>
    <row r="7" spans="1:16" ht="15.75">
      <c r="B7" s="113"/>
      <c r="D7" s="113"/>
      <c r="E7" s="113"/>
      <c r="F7" s="113"/>
      <c r="G7" s="113"/>
      <c r="H7" s="114"/>
      <c r="I7" s="113"/>
      <c r="J7" s="113"/>
      <c r="K7" s="113"/>
      <c r="L7" s="113"/>
    </row>
    <row r="8" spans="1:16" ht="15.75">
      <c r="B8" s="113"/>
      <c r="D8" s="113"/>
      <c r="E8" s="113"/>
      <c r="F8" s="113"/>
      <c r="G8" s="113"/>
      <c r="H8" s="114"/>
      <c r="I8" s="113"/>
      <c r="J8" s="113"/>
      <c r="K8" s="113"/>
      <c r="L8" s="113"/>
    </row>
    <row r="10" spans="1:16" ht="15.75">
      <c r="A10" s="31" t="s">
        <v>91</v>
      </c>
      <c r="B10" s="278" t="s">
        <v>92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</row>
    <row r="11" spans="1:16" ht="85.5" customHeight="1">
      <c r="A11" s="31" t="s">
        <v>93</v>
      </c>
      <c r="B11" s="237" t="s">
        <v>94</v>
      </c>
      <c r="C11" s="237"/>
      <c r="D11" s="223" t="s">
        <v>349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80"/>
    </row>
    <row r="12" spans="1:16" ht="92.25" customHeight="1">
      <c r="A12" s="31" t="s">
        <v>95</v>
      </c>
      <c r="B12" s="237" t="s">
        <v>96</v>
      </c>
      <c r="C12" s="237"/>
      <c r="D12" s="223" t="s">
        <v>350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0"/>
    </row>
    <row r="13" spans="1:16" ht="42" customHeight="1">
      <c r="A13" s="31" t="s">
        <v>97</v>
      </c>
      <c r="B13" s="237" t="s">
        <v>98</v>
      </c>
      <c r="C13" s="237"/>
      <c r="D13" s="281">
        <v>9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</row>
    <row r="14" spans="1:16" ht="91.5" customHeight="1">
      <c r="A14" s="31" t="s">
        <v>99</v>
      </c>
      <c r="B14" s="284" t="s">
        <v>100</v>
      </c>
      <c r="C14" s="284"/>
      <c r="D14" s="285">
        <v>1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</row>
    <row r="15" spans="1:16" ht="53.25" customHeight="1">
      <c r="A15" s="31" t="s">
        <v>101</v>
      </c>
      <c r="B15" s="237" t="s">
        <v>102</v>
      </c>
      <c r="C15" s="237"/>
      <c r="D15" s="285">
        <v>23</v>
      </c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7"/>
    </row>
    <row r="16" spans="1:16" ht="15.75">
      <c r="A16" s="288" t="s">
        <v>103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1:16" ht="15.75">
      <c r="A17" s="115"/>
      <c r="B17" s="289"/>
      <c r="C17" s="290"/>
      <c r="D17" s="289" t="s">
        <v>104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0"/>
    </row>
    <row r="18" spans="1:16" ht="47.25">
      <c r="A18" s="24" t="s">
        <v>105</v>
      </c>
      <c r="B18" s="292" t="s">
        <v>106</v>
      </c>
      <c r="C18" s="293"/>
      <c r="D18" s="24" t="s">
        <v>107</v>
      </c>
      <c r="E18" s="24" t="s">
        <v>108</v>
      </c>
      <c r="F18" s="24" t="s">
        <v>109</v>
      </c>
      <c r="G18" s="24" t="s">
        <v>110</v>
      </c>
      <c r="H18" s="24" t="s">
        <v>111</v>
      </c>
      <c r="I18" s="24" t="s">
        <v>112</v>
      </c>
      <c r="J18" s="24" t="s">
        <v>113</v>
      </c>
      <c r="K18" s="24" t="s">
        <v>114</v>
      </c>
      <c r="L18" s="24" t="s">
        <v>115</v>
      </c>
      <c r="M18" s="24" t="s">
        <v>116</v>
      </c>
      <c r="N18" s="24" t="s">
        <v>117</v>
      </c>
      <c r="O18" s="24" t="s">
        <v>118</v>
      </c>
      <c r="P18" s="115" t="s">
        <v>119</v>
      </c>
    </row>
    <row r="19" spans="1:16" ht="15.75">
      <c r="A19" s="24">
        <v>1</v>
      </c>
      <c r="B19" s="292">
        <v>2</v>
      </c>
      <c r="C19" s="293"/>
      <c r="D19" s="31">
        <v>3</v>
      </c>
      <c r="E19" s="31">
        <v>4</v>
      </c>
      <c r="F19" s="31">
        <v>5</v>
      </c>
      <c r="G19" s="31">
        <v>6</v>
      </c>
      <c r="H19" s="31">
        <v>7</v>
      </c>
      <c r="I19" s="31">
        <v>8</v>
      </c>
      <c r="J19" s="31">
        <v>9</v>
      </c>
      <c r="K19" s="31">
        <v>10</v>
      </c>
      <c r="L19" s="31">
        <v>11</v>
      </c>
      <c r="M19" s="31">
        <v>12</v>
      </c>
      <c r="N19" s="116">
        <v>13</v>
      </c>
      <c r="O19" s="116">
        <v>14</v>
      </c>
      <c r="P19" s="116">
        <v>15</v>
      </c>
    </row>
    <row r="20" spans="1:16" ht="48" customHeight="1">
      <c r="A20" s="18" t="s">
        <v>120</v>
      </c>
      <c r="B20" s="206" t="s">
        <v>121</v>
      </c>
      <c r="C20" s="207"/>
      <c r="D20" s="19">
        <f>D21+D22+D23+D24</f>
        <v>0</v>
      </c>
      <c r="E20" s="19">
        <f t="shared" ref="E20:O20" si="0">E21+E22+E23+E24</f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90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90</v>
      </c>
    </row>
    <row r="21" spans="1:16" ht="74.25" customHeight="1">
      <c r="A21" s="18" t="s">
        <v>122</v>
      </c>
      <c r="B21" s="208" t="s">
        <v>123</v>
      </c>
      <c r="C21" s="209"/>
      <c r="D21" s="12"/>
      <c r="E21" s="12"/>
      <c r="F21" s="12"/>
      <c r="G21" s="12"/>
      <c r="H21" s="12"/>
      <c r="I21" s="12"/>
      <c r="J21" s="12">
        <v>70</v>
      </c>
      <c r="K21" s="12"/>
      <c r="L21" s="12"/>
      <c r="M21" s="12"/>
      <c r="N21" s="12"/>
      <c r="O21" s="12"/>
      <c r="P21" s="20">
        <f t="shared" si="1"/>
        <v>70</v>
      </c>
    </row>
    <row r="22" spans="1:16" ht="96.75" customHeight="1">
      <c r="A22" s="18" t="s">
        <v>124</v>
      </c>
      <c r="B22" s="208" t="s">
        <v>125</v>
      </c>
      <c r="C22" s="209"/>
      <c r="D22" s="12"/>
      <c r="E22" s="12"/>
      <c r="F22" s="12"/>
      <c r="G22" s="12"/>
      <c r="H22" s="12"/>
      <c r="I22" s="12"/>
      <c r="J22" s="12">
        <v>20</v>
      </c>
      <c r="K22" s="12"/>
      <c r="L22" s="12"/>
      <c r="M22" s="12"/>
      <c r="N22" s="12"/>
      <c r="O22" s="12"/>
      <c r="P22" s="20">
        <f t="shared" si="1"/>
        <v>20</v>
      </c>
    </row>
    <row r="23" spans="1:16" ht="93" customHeight="1">
      <c r="A23" s="18" t="s">
        <v>126</v>
      </c>
      <c r="B23" s="208" t="s">
        <v>127</v>
      </c>
      <c r="C23" s="20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>
        <f t="shared" si="1"/>
        <v>0</v>
      </c>
    </row>
    <row r="24" spans="1:16" ht="26.25" customHeight="1">
      <c r="A24" s="18" t="s">
        <v>128</v>
      </c>
      <c r="B24" s="208" t="s">
        <v>129</v>
      </c>
      <c r="C24" s="20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>
        <f t="shared" si="1"/>
        <v>0</v>
      </c>
    </row>
    <row r="25" spans="1:16" ht="48" customHeight="1">
      <c r="A25" s="18" t="s">
        <v>130</v>
      </c>
      <c r="B25" s="208" t="s">
        <v>131</v>
      </c>
      <c r="C25" s="20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0">
        <f t="shared" si="1"/>
        <v>0</v>
      </c>
    </row>
    <row r="26" spans="1:16" ht="79.5" customHeight="1">
      <c r="A26" s="18" t="s">
        <v>132</v>
      </c>
      <c r="B26" s="208" t="s">
        <v>133</v>
      </c>
      <c r="C26" s="20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0">
        <f t="shared" si="1"/>
        <v>0</v>
      </c>
    </row>
    <row r="27" spans="1:16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0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90</v>
      </c>
      <c r="K27" s="23">
        <f t="shared" si="2"/>
        <v>0</v>
      </c>
      <c r="L27" s="23">
        <f t="shared" si="2"/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90</v>
      </c>
    </row>
    <row r="28" spans="1:16" ht="15.75">
      <c r="A28" s="24" t="s">
        <v>136</v>
      </c>
      <c r="B28" s="208" t="s">
        <v>137</v>
      </c>
      <c r="C28" s="209"/>
      <c r="D28" s="12"/>
      <c r="E28" s="12"/>
      <c r="F28" s="12"/>
      <c r="G28" s="12"/>
      <c r="H28" s="12"/>
      <c r="I28" s="12"/>
      <c r="J28" s="12">
        <v>90</v>
      </c>
      <c r="K28" s="12"/>
      <c r="L28" s="12"/>
      <c r="M28" s="12"/>
      <c r="N28" s="17"/>
      <c r="O28" s="88"/>
      <c r="P28" s="20">
        <f t="shared" si="1"/>
        <v>90</v>
      </c>
    </row>
    <row r="29" spans="1:16" ht="15.75">
      <c r="A29" s="24" t="s">
        <v>138</v>
      </c>
      <c r="B29" s="208" t="s">
        <v>139</v>
      </c>
      <c r="C29" s="20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20">
        <f t="shared" si="1"/>
        <v>0</v>
      </c>
    </row>
    <row r="30" spans="1:16" ht="15.75">
      <c r="A30" s="24" t="s">
        <v>140</v>
      </c>
      <c r="B30" s="208" t="s">
        <v>141</v>
      </c>
      <c r="C30" s="20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20">
        <f t="shared" si="1"/>
        <v>0</v>
      </c>
    </row>
    <row r="31" spans="1:16" ht="15.75">
      <c r="A31" s="24" t="s">
        <v>142</v>
      </c>
      <c r="B31" s="210" t="s">
        <v>143</v>
      </c>
      <c r="C31" s="211"/>
      <c r="D31" s="25">
        <f>D32+D33</f>
        <v>0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0</v>
      </c>
    </row>
    <row r="32" spans="1:16" ht="15.75">
      <c r="A32" s="24" t="s">
        <v>144</v>
      </c>
      <c r="B32" s="208" t="s">
        <v>145</v>
      </c>
      <c r="C32" s="20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20">
        <f t="shared" si="1"/>
        <v>0</v>
      </c>
    </row>
    <row r="33" spans="1:16" ht="15.75">
      <c r="A33" s="26" t="s">
        <v>146</v>
      </c>
      <c r="B33" s="212" t="s">
        <v>147</v>
      </c>
      <c r="C33" s="2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20">
        <f t="shared" si="1"/>
        <v>0</v>
      </c>
    </row>
    <row r="34" spans="1:16" ht="47.25" customHeight="1">
      <c r="A34" s="24" t="s">
        <v>148</v>
      </c>
      <c r="B34" s="206" t="s">
        <v>149</v>
      </c>
      <c r="C34" s="207"/>
      <c r="D34" s="23">
        <f>D35+D42</f>
        <v>0</v>
      </c>
      <c r="E34" s="23">
        <f t="shared" ref="E34:O34" si="4">E35+E42</f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90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90</v>
      </c>
    </row>
    <row r="35" spans="1:16" ht="36" customHeight="1">
      <c r="A35" s="18" t="s">
        <v>150</v>
      </c>
      <c r="B35" s="210" t="s">
        <v>151</v>
      </c>
      <c r="C35" s="211"/>
      <c r="D35" s="25">
        <f>D36+D37+D38+D39</f>
        <v>0</v>
      </c>
      <c r="E35" s="25">
        <f t="shared" ref="E35:O35" si="5">E36+E37+E38+E39</f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83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83</v>
      </c>
    </row>
    <row r="36" spans="1:16" ht="15.75">
      <c r="A36" s="24" t="s">
        <v>152</v>
      </c>
      <c r="B36" s="208" t="s">
        <v>137</v>
      </c>
      <c r="C36" s="209"/>
      <c r="D36" s="12"/>
      <c r="E36" s="12"/>
      <c r="F36" s="12"/>
      <c r="G36" s="12"/>
      <c r="H36" s="12"/>
      <c r="I36" s="12"/>
      <c r="J36" s="12">
        <v>83</v>
      </c>
      <c r="K36" s="12"/>
      <c r="L36" s="12"/>
      <c r="M36" s="12"/>
      <c r="N36" s="17"/>
      <c r="O36" s="88"/>
      <c r="P36" s="20">
        <f t="shared" si="1"/>
        <v>83</v>
      </c>
    </row>
    <row r="37" spans="1:16" ht="15.75">
      <c r="A37" s="24" t="s">
        <v>153</v>
      </c>
      <c r="B37" s="208" t="s">
        <v>139</v>
      </c>
      <c r="C37" s="20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20">
        <f t="shared" si="1"/>
        <v>0</v>
      </c>
    </row>
    <row r="38" spans="1:16" ht="15.75">
      <c r="A38" s="24" t="s">
        <v>154</v>
      </c>
      <c r="B38" s="208" t="s">
        <v>141</v>
      </c>
      <c r="C38" s="20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20">
        <f t="shared" si="1"/>
        <v>0</v>
      </c>
    </row>
    <row r="39" spans="1:16" ht="15.75">
      <c r="A39" s="24" t="s">
        <v>155</v>
      </c>
      <c r="B39" s="210" t="s">
        <v>143</v>
      </c>
      <c r="C39" s="211"/>
      <c r="D39" s="25">
        <f>D40+D41</f>
        <v>0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0</v>
      </c>
    </row>
    <row r="40" spans="1:16" ht="15.75">
      <c r="A40" s="24" t="s">
        <v>156</v>
      </c>
      <c r="B40" s="208" t="s">
        <v>145</v>
      </c>
      <c r="C40" s="20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20">
        <f t="shared" si="1"/>
        <v>0</v>
      </c>
    </row>
    <row r="41" spans="1:16" ht="15.75">
      <c r="A41" s="24" t="s">
        <v>157</v>
      </c>
      <c r="B41" s="208" t="s">
        <v>147</v>
      </c>
      <c r="C41" s="20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20">
        <f t="shared" si="1"/>
        <v>0</v>
      </c>
    </row>
    <row r="42" spans="1:16" ht="36" customHeight="1">
      <c r="A42" s="18" t="s">
        <v>158</v>
      </c>
      <c r="B42" s="210" t="s">
        <v>159</v>
      </c>
      <c r="C42" s="211"/>
      <c r="D42" s="25">
        <f>D43+D44+D45+D46</f>
        <v>0</v>
      </c>
      <c r="E42" s="25">
        <f t="shared" ref="E42:O42" si="7">E43+E44+E45+E46</f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7</v>
      </c>
      <c r="K42" s="25">
        <f t="shared" si="7"/>
        <v>0</v>
      </c>
      <c r="L42" s="25">
        <f t="shared" si="7"/>
        <v>0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7</v>
      </c>
    </row>
    <row r="43" spans="1:16" ht="15.75">
      <c r="A43" s="24" t="s">
        <v>160</v>
      </c>
      <c r="B43" s="208" t="s">
        <v>137</v>
      </c>
      <c r="C43" s="209"/>
      <c r="D43" s="12"/>
      <c r="E43" s="12"/>
      <c r="F43" s="12"/>
      <c r="G43" s="12"/>
      <c r="H43" s="90"/>
      <c r="I43" s="12"/>
      <c r="J43" s="12">
        <v>7</v>
      </c>
      <c r="K43" s="12"/>
      <c r="L43" s="12"/>
      <c r="M43" s="12"/>
      <c r="N43" s="17"/>
      <c r="O43" s="88"/>
      <c r="P43" s="20">
        <f t="shared" si="1"/>
        <v>7</v>
      </c>
    </row>
    <row r="44" spans="1:16" ht="15.75">
      <c r="A44" s="24" t="s">
        <v>161</v>
      </c>
      <c r="B44" s="208" t="s">
        <v>139</v>
      </c>
      <c r="C44" s="209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20">
        <f t="shared" si="1"/>
        <v>0</v>
      </c>
    </row>
    <row r="45" spans="1:16" ht="15.75">
      <c r="A45" s="24" t="s">
        <v>162</v>
      </c>
      <c r="B45" s="208" t="s">
        <v>141</v>
      </c>
      <c r="C45" s="209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20">
        <f t="shared" si="1"/>
        <v>0</v>
      </c>
    </row>
    <row r="46" spans="1:16" ht="15.75">
      <c r="A46" s="24" t="s">
        <v>163</v>
      </c>
      <c r="B46" s="210" t="s">
        <v>143</v>
      </c>
      <c r="C46" s="211"/>
      <c r="D46" s="25">
        <f>D47+D48</f>
        <v>0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0</v>
      </c>
    </row>
    <row r="47" spans="1:16" ht="15.75">
      <c r="A47" s="24" t="s">
        <v>164</v>
      </c>
      <c r="B47" s="208" t="s">
        <v>145</v>
      </c>
      <c r="C47" s="209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20">
        <f t="shared" si="1"/>
        <v>0</v>
      </c>
    </row>
    <row r="48" spans="1:16" ht="15.75">
      <c r="A48" s="24" t="s">
        <v>165</v>
      </c>
      <c r="B48" s="208" t="s">
        <v>147</v>
      </c>
      <c r="C48" s="209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20">
        <f t="shared" si="1"/>
        <v>0</v>
      </c>
    </row>
    <row r="49" spans="1:16" ht="70.5" customHeight="1">
      <c r="A49" s="18" t="s">
        <v>166</v>
      </c>
      <c r="B49" s="206" t="s">
        <v>167</v>
      </c>
      <c r="C49" s="207"/>
      <c r="D49" s="23">
        <f>D50+D51+D52+D53</f>
        <v>0</v>
      </c>
      <c r="E49" s="23">
        <f t="shared" ref="E49:O49" si="9">E50+E51+E52+E53</f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0</v>
      </c>
      <c r="L49" s="23">
        <f t="shared" si="9"/>
        <v>0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0</v>
      </c>
    </row>
    <row r="50" spans="1:16" ht="15.75">
      <c r="A50" s="24" t="s">
        <v>168</v>
      </c>
      <c r="B50" s="208" t="s">
        <v>137</v>
      </c>
      <c r="C50" s="20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20">
        <f t="shared" si="1"/>
        <v>0</v>
      </c>
    </row>
    <row r="51" spans="1:16" ht="15.75">
      <c r="A51" s="24" t="s">
        <v>169</v>
      </c>
      <c r="B51" s="208" t="s">
        <v>139</v>
      </c>
      <c r="C51" s="20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20">
        <f t="shared" si="1"/>
        <v>0</v>
      </c>
    </row>
    <row r="52" spans="1:16" ht="15.75">
      <c r="A52" s="24" t="s">
        <v>170</v>
      </c>
      <c r="B52" s="208" t="s">
        <v>141</v>
      </c>
      <c r="C52" s="20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20">
        <f t="shared" si="1"/>
        <v>0</v>
      </c>
    </row>
    <row r="53" spans="1:16" ht="15.75">
      <c r="A53" s="24" t="s">
        <v>171</v>
      </c>
      <c r="B53" s="210" t="s">
        <v>143</v>
      </c>
      <c r="C53" s="211"/>
      <c r="D53" s="25">
        <f>D54+D55</f>
        <v>0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0</v>
      </c>
    </row>
    <row r="54" spans="1:16" ht="15.75">
      <c r="A54" s="24" t="s">
        <v>172</v>
      </c>
      <c r="B54" s="208" t="s">
        <v>145</v>
      </c>
      <c r="C54" s="20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20">
        <f t="shared" si="1"/>
        <v>0</v>
      </c>
    </row>
    <row r="55" spans="1:16" ht="15.75">
      <c r="A55" s="24" t="s">
        <v>173</v>
      </c>
      <c r="B55" s="208" t="s">
        <v>147</v>
      </c>
      <c r="C55" s="20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20">
        <f t="shared" si="1"/>
        <v>0</v>
      </c>
    </row>
    <row r="56" spans="1:16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6" ht="48" customHeight="1">
      <c r="A57" s="24" t="s">
        <v>175</v>
      </c>
      <c r="B57" s="217" t="s">
        <v>176</v>
      </c>
      <c r="C57" s="218"/>
      <c r="D57" s="28">
        <f>D58+D59+D60+D61</f>
        <v>0</v>
      </c>
      <c r="E57" s="28">
        <f t="shared" ref="E57:O57" si="11">E58+E59+E60+E61</f>
        <v>0</v>
      </c>
      <c r="F57" s="28">
        <f t="shared" si="11"/>
        <v>0</v>
      </c>
      <c r="G57" s="28">
        <f t="shared" si="11"/>
        <v>0</v>
      </c>
      <c r="H57" s="28">
        <f t="shared" si="11"/>
        <v>0</v>
      </c>
      <c r="I57" s="28">
        <f t="shared" si="11"/>
        <v>0</v>
      </c>
      <c r="J57" s="28">
        <f t="shared" si="11"/>
        <v>24000</v>
      </c>
      <c r="K57" s="28">
        <f t="shared" si="11"/>
        <v>0</v>
      </c>
      <c r="L57" s="28">
        <f t="shared" si="11"/>
        <v>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24000</v>
      </c>
    </row>
    <row r="58" spans="1:16" ht="15.75">
      <c r="A58" s="24" t="s">
        <v>178</v>
      </c>
      <c r="B58" s="208" t="s">
        <v>137</v>
      </c>
      <c r="C58" s="209"/>
      <c r="D58" s="12"/>
      <c r="E58" s="12"/>
      <c r="F58" s="12"/>
      <c r="G58" s="12"/>
      <c r="H58" s="12"/>
      <c r="I58" s="12"/>
      <c r="J58" s="12">
        <v>24000</v>
      </c>
      <c r="K58" s="12"/>
      <c r="L58" s="12"/>
      <c r="M58" s="12"/>
      <c r="N58" s="12"/>
      <c r="O58" s="12"/>
      <c r="P58" s="20">
        <f t="shared" si="1"/>
        <v>24000</v>
      </c>
    </row>
    <row r="59" spans="1:16" ht="15.75">
      <c r="A59" s="24" t="s">
        <v>179</v>
      </c>
      <c r="B59" s="208" t="s">
        <v>139</v>
      </c>
      <c r="C59" s="20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0">
        <f t="shared" si="1"/>
        <v>0</v>
      </c>
    </row>
    <row r="60" spans="1:16" ht="15.75">
      <c r="A60" s="24" t="s">
        <v>180</v>
      </c>
      <c r="B60" s="208" t="s">
        <v>141</v>
      </c>
      <c r="C60" s="20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0">
        <f t="shared" si="1"/>
        <v>0</v>
      </c>
    </row>
    <row r="61" spans="1:16" ht="15.75">
      <c r="A61" s="24" t="s">
        <v>181</v>
      </c>
      <c r="B61" s="219" t="s">
        <v>143</v>
      </c>
      <c r="C61" s="220"/>
      <c r="D61" s="28">
        <f>D62+D63</f>
        <v>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0</v>
      </c>
    </row>
    <row r="62" spans="1:16" ht="15.75">
      <c r="A62" s="24" t="s">
        <v>182</v>
      </c>
      <c r="B62" s="208" t="s">
        <v>145</v>
      </c>
      <c r="C62" s="20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0">
        <f t="shared" si="1"/>
        <v>0</v>
      </c>
    </row>
    <row r="63" spans="1:16" ht="15.75">
      <c r="A63" s="24" t="s">
        <v>183</v>
      </c>
      <c r="B63" s="208" t="s">
        <v>147</v>
      </c>
      <c r="C63" s="20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>
        <f t="shared" si="1"/>
        <v>0</v>
      </c>
    </row>
    <row r="64" spans="1:16" ht="101.25" customHeight="1">
      <c r="A64" s="24" t="s">
        <v>184</v>
      </c>
      <c r="B64" s="221" t="s">
        <v>185</v>
      </c>
      <c r="C64" s="2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20">
        <f t="shared" si="1"/>
        <v>0</v>
      </c>
    </row>
    <row r="65" spans="1:16" ht="101.25" customHeight="1">
      <c r="A65" s="24" t="s">
        <v>187</v>
      </c>
      <c r="B65" s="223" t="s">
        <v>188</v>
      </c>
      <c r="C65" s="20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0">
        <f t="shared" si="1"/>
        <v>0</v>
      </c>
    </row>
    <row r="66" spans="1:16" ht="101.25" customHeight="1">
      <c r="A66" s="24" t="s">
        <v>189</v>
      </c>
      <c r="B66" s="223" t="s">
        <v>190</v>
      </c>
      <c r="C66" s="20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0">
        <f t="shared" si="1"/>
        <v>0</v>
      </c>
    </row>
    <row r="67" spans="1:16" ht="101.25" customHeight="1">
      <c r="A67" s="24" t="s">
        <v>191</v>
      </c>
      <c r="B67" s="223" t="s">
        <v>192</v>
      </c>
      <c r="C67" s="20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0">
        <f t="shared" si="1"/>
        <v>0</v>
      </c>
    </row>
    <row r="68" spans="1:16" ht="96.75" customHeight="1">
      <c r="A68" s="18" t="s">
        <v>193</v>
      </c>
      <c r="B68" s="224" t="s">
        <v>194</v>
      </c>
      <c r="C68" s="207"/>
      <c r="D68" s="23">
        <f>D69+D70+D71+D72</f>
        <v>0</v>
      </c>
      <c r="E68" s="23">
        <f t="shared" ref="E68:O68" si="13">E69+E70+E71+E72</f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1</v>
      </c>
      <c r="K68" s="23">
        <f t="shared" si="13"/>
        <v>0</v>
      </c>
      <c r="L68" s="23">
        <f t="shared" si="13"/>
        <v>0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1</v>
      </c>
    </row>
    <row r="69" spans="1:16" ht="15.75">
      <c r="A69" s="31" t="s">
        <v>196</v>
      </c>
      <c r="B69" s="208" t="s">
        <v>137</v>
      </c>
      <c r="C69" s="209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20">
        <f t="shared" si="1"/>
        <v>1</v>
      </c>
    </row>
    <row r="70" spans="1:16" ht="15.75">
      <c r="A70" s="31" t="s">
        <v>197</v>
      </c>
      <c r="B70" s="208" t="s">
        <v>139</v>
      </c>
      <c r="C70" s="20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0">
        <f t="shared" si="1"/>
        <v>0</v>
      </c>
    </row>
    <row r="71" spans="1:16" ht="15.75">
      <c r="A71" s="31" t="s">
        <v>198</v>
      </c>
      <c r="B71" s="208" t="s">
        <v>141</v>
      </c>
      <c r="C71" s="20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20">
        <f t="shared" si="1"/>
        <v>0</v>
      </c>
    </row>
    <row r="72" spans="1:16" ht="15.75">
      <c r="A72" s="31" t="s">
        <v>199</v>
      </c>
      <c r="B72" s="210" t="s">
        <v>143</v>
      </c>
      <c r="C72" s="211"/>
      <c r="D72" s="25">
        <f>D73+D74</f>
        <v>0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0</v>
      </c>
    </row>
    <row r="73" spans="1:16" ht="15.75">
      <c r="A73" s="31" t="s">
        <v>200</v>
      </c>
      <c r="B73" s="208" t="s">
        <v>145</v>
      </c>
      <c r="C73" s="20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20">
        <f t="shared" si="1"/>
        <v>0</v>
      </c>
    </row>
    <row r="74" spans="1:16" ht="15.75">
      <c r="A74" s="31" t="s">
        <v>201</v>
      </c>
      <c r="B74" s="208" t="s">
        <v>202</v>
      </c>
      <c r="C74" s="20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0">
        <f t="shared" si="1"/>
        <v>0</v>
      </c>
    </row>
    <row r="75" spans="1:16" ht="90" customHeight="1">
      <c r="A75" s="32" t="s">
        <v>203</v>
      </c>
      <c r="B75" s="225" t="s">
        <v>204</v>
      </c>
      <c r="C75" s="218"/>
      <c r="D75" s="28">
        <f>D76+D77+D78+D79</f>
        <v>0</v>
      </c>
      <c r="E75" s="28">
        <f t="shared" ref="E75:O75" si="15">E76+E77+E78+E79</f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3500</v>
      </c>
      <c r="K75" s="28">
        <f t="shared" si="15"/>
        <v>0</v>
      </c>
      <c r="L75" s="28">
        <f t="shared" si="15"/>
        <v>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3500</v>
      </c>
    </row>
    <row r="76" spans="1:16" ht="15.75">
      <c r="A76" s="31" t="s">
        <v>205</v>
      </c>
      <c r="B76" s="226" t="s">
        <v>137</v>
      </c>
      <c r="C76" s="209"/>
      <c r="D76" s="12"/>
      <c r="E76" s="12"/>
      <c r="F76" s="12"/>
      <c r="G76" s="12"/>
      <c r="H76" s="12"/>
      <c r="I76" s="12"/>
      <c r="J76" s="12">
        <v>3500</v>
      </c>
      <c r="K76" s="12"/>
      <c r="L76" s="12"/>
      <c r="M76" s="12"/>
      <c r="N76" s="12"/>
      <c r="O76" s="12"/>
      <c r="P76" s="20">
        <f t="shared" si="1"/>
        <v>3500</v>
      </c>
    </row>
    <row r="77" spans="1:16" ht="15.75">
      <c r="A77" s="31" t="s">
        <v>206</v>
      </c>
      <c r="B77" s="226" t="s">
        <v>139</v>
      </c>
      <c r="C77" s="20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0">
        <f t="shared" si="1"/>
        <v>0</v>
      </c>
    </row>
    <row r="78" spans="1:16" ht="21.75" customHeight="1">
      <c r="A78" s="31" t="s">
        <v>207</v>
      </c>
      <c r="B78" s="226" t="s">
        <v>141</v>
      </c>
      <c r="C78" s="20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0">
        <f t="shared" si="1"/>
        <v>0</v>
      </c>
    </row>
    <row r="79" spans="1:16" ht="15.75">
      <c r="A79" s="31" t="s">
        <v>208</v>
      </c>
      <c r="B79" s="227" t="s">
        <v>143</v>
      </c>
      <c r="C79" s="220"/>
      <c r="D79" s="28">
        <f>D80+D81</f>
        <v>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0</v>
      </c>
    </row>
    <row r="80" spans="1:16" ht="15.75">
      <c r="A80" s="31" t="s">
        <v>209</v>
      </c>
      <c r="B80" s="226" t="s">
        <v>145</v>
      </c>
      <c r="C80" s="20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0">
        <f t="shared" si="1"/>
        <v>0</v>
      </c>
    </row>
    <row r="81" spans="1:16" ht="15.75">
      <c r="A81" s="31" t="s">
        <v>210</v>
      </c>
      <c r="B81" s="226" t="s">
        <v>202</v>
      </c>
      <c r="C81" s="20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0">
        <f t="shared" si="1"/>
        <v>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0</v>
      </c>
      <c r="E82" s="23">
        <f t="shared" ref="E82:O82" si="17">E83+E84+E85+E86</f>
        <v>0</v>
      </c>
      <c r="F82" s="23">
        <f t="shared" si="17"/>
        <v>0</v>
      </c>
      <c r="G82" s="23">
        <f t="shared" si="17"/>
        <v>0</v>
      </c>
      <c r="H82" s="23">
        <f t="shared" si="17"/>
        <v>0</v>
      </c>
      <c r="I82" s="23">
        <f t="shared" si="17"/>
        <v>0</v>
      </c>
      <c r="J82" s="23">
        <f t="shared" si="17"/>
        <v>0</v>
      </c>
      <c r="K82" s="23">
        <f t="shared" si="17"/>
        <v>0</v>
      </c>
      <c r="L82" s="23">
        <f t="shared" si="17"/>
        <v>0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0</v>
      </c>
    </row>
    <row r="83" spans="1:16" ht="15.75">
      <c r="A83" s="34" t="s">
        <v>213</v>
      </c>
      <c r="B83" s="208" t="s">
        <v>137</v>
      </c>
      <c r="C83" s="20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0">
        <f t="shared" si="1"/>
        <v>0</v>
      </c>
    </row>
    <row r="84" spans="1:16" ht="15.75">
      <c r="A84" s="34" t="s">
        <v>214</v>
      </c>
      <c r="B84" s="208" t="s">
        <v>139</v>
      </c>
      <c r="C84" s="20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0">
        <f t="shared" ref="P84:P119" si="18">D84+E84+F84+G84+H84+I84+J84+K84+L84+M84+N84+O84</f>
        <v>0</v>
      </c>
    </row>
    <row r="85" spans="1:16" ht="27" customHeight="1">
      <c r="A85" s="34" t="s">
        <v>215</v>
      </c>
      <c r="B85" s="208" t="s">
        <v>141</v>
      </c>
      <c r="C85" s="20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20">
        <f t="shared" si="18"/>
        <v>0</v>
      </c>
    </row>
    <row r="86" spans="1:16" ht="15.75">
      <c r="A86" s="34" t="s">
        <v>216</v>
      </c>
      <c r="B86" s="210" t="s">
        <v>143</v>
      </c>
      <c r="C86" s="211"/>
      <c r="D86" s="25">
        <f>D87+D88</f>
        <v>0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0</v>
      </c>
    </row>
    <row r="87" spans="1:16" ht="15.75">
      <c r="A87" s="34" t="s">
        <v>217</v>
      </c>
      <c r="B87" s="208" t="s">
        <v>145</v>
      </c>
      <c r="C87" s="20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0">
        <f t="shared" si="18"/>
        <v>0</v>
      </c>
    </row>
    <row r="88" spans="1:16" ht="15.75">
      <c r="A88" s="34" t="s">
        <v>218</v>
      </c>
      <c r="B88" s="208" t="s">
        <v>202</v>
      </c>
      <c r="C88" s="20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0</v>
      </c>
      <c r="E89" s="28">
        <f t="shared" ref="E89:O89" si="20">E90+E91+E92+E93</f>
        <v>0</v>
      </c>
      <c r="F89" s="28">
        <f t="shared" si="20"/>
        <v>0</v>
      </c>
      <c r="G89" s="28">
        <f t="shared" si="20"/>
        <v>0</v>
      </c>
      <c r="H89" s="28">
        <f t="shared" si="20"/>
        <v>0</v>
      </c>
      <c r="I89" s="28">
        <f t="shared" si="20"/>
        <v>0</v>
      </c>
      <c r="J89" s="28">
        <f t="shared" si="20"/>
        <v>0</v>
      </c>
      <c r="K89" s="28">
        <f t="shared" si="20"/>
        <v>0</v>
      </c>
      <c r="L89" s="28">
        <f t="shared" si="20"/>
        <v>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0</v>
      </c>
    </row>
    <row r="90" spans="1:16" ht="15.75">
      <c r="A90" s="34" t="s">
        <v>221</v>
      </c>
      <c r="B90" s="226" t="s">
        <v>137</v>
      </c>
      <c r="C90" s="20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20">
        <f t="shared" si="18"/>
        <v>0</v>
      </c>
    </row>
    <row r="91" spans="1:16" ht="15.75">
      <c r="A91" s="34" t="s">
        <v>222</v>
      </c>
      <c r="B91" s="226" t="s">
        <v>139</v>
      </c>
      <c r="C91" s="20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0">
        <f t="shared" si="18"/>
        <v>0</v>
      </c>
    </row>
    <row r="92" spans="1:16" ht="15.75">
      <c r="A92" s="34" t="s">
        <v>223</v>
      </c>
      <c r="B92" s="226" t="s">
        <v>141</v>
      </c>
      <c r="C92" s="20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0">
        <f t="shared" si="18"/>
        <v>0</v>
      </c>
    </row>
    <row r="93" spans="1:16" ht="15.75">
      <c r="A93" s="34" t="s">
        <v>224</v>
      </c>
      <c r="B93" s="227" t="s">
        <v>143</v>
      </c>
      <c r="C93" s="220"/>
      <c r="D93" s="28">
        <f>D94+D95</f>
        <v>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0</v>
      </c>
    </row>
    <row r="94" spans="1:16" ht="15.75">
      <c r="A94" s="34" t="s">
        <v>225</v>
      </c>
      <c r="B94" s="226" t="s">
        <v>145</v>
      </c>
      <c r="C94" s="20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0">
        <f t="shared" si="18"/>
        <v>0</v>
      </c>
    </row>
    <row r="95" spans="1:16" ht="15.75">
      <c r="A95" s="34" t="s">
        <v>226</v>
      </c>
      <c r="B95" s="226" t="s">
        <v>202</v>
      </c>
      <c r="C95" s="20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20">
        <f t="shared" si="18"/>
        <v>0</v>
      </c>
    </row>
    <row r="97" spans="1:16" ht="38.25" customHeight="1">
      <c r="A97" s="35" t="s">
        <v>229</v>
      </c>
      <c r="B97" s="230" t="s">
        <v>230</v>
      </c>
      <c r="C97" s="22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20">
        <f t="shared" si="18"/>
        <v>0</v>
      </c>
    </row>
    <row r="98" spans="1:16" ht="115.5" customHeight="1">
      <c r="A98" s="24" t="s">
        <v>231</v>
      </c>
      <c r="B98" s="228" t="s">
        <v>232</v>
      </c>
      <c r="C98" s="22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0">
        <f t="shared" si="18"/>
        <v>0</v>
      </c>
    </row>
    <row r="99" spans="1:16" ht="43.5" customHeight="1">
      <c r="A99" s="24" t="s">
        <v>233</v>
      </c>
      <c r="B99" s="230" t="s">
        <v>230</v>
      </c>
      <c r="C99" s="22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20">
        <f t="shared" si="18"/>
        <v>0</v>
      </c>
    </row>
    <row r="100" spans="1:16" ht="121.5" customHeight="1">
      <c r="A100" s="24" t="s">
        <v>234</v>
      </c>
      <c r="B100" s="228" t="s">
        <v>235</v>
      </c>
      <c r="C100" s="22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0">
        <f t="shared" si="18"/>
        <v>0</v>
      </c>
    </row>
    <row r="101" spans="1:16" ht="39" customHeight="1">
      <c r="A101" s="24" t="s">
        <v>236</v>
      </c>
      <c r="B101" s="230" t="s">
        <v>230</v>
      </c>
      <c r="C101" s="22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0">
        <f t="shared" si="18"/>
        <v>0</v>
      </c>
    </row>
    <row r="102" spans="1:16" ht="117.75" customHeight="1">
      <c r="A102" s="24" t="s">
        <v>237</v>
      </c>
      <c r="B102" s="228" t="s">
        <v>238</v>
      </c>
      <c r="C102" s="22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20">
        <f t="shared" si="18"/>
        <v>0</v>
      </c>
    </row>
    <row r="103" spans="1:16" ht="36.75" customHeight="1">
      <c r="A103" s="24" t="s">
        <v>239</v>
      </c>
      <c r="B103" s="230" t="s">
        <v>230</v>
      </c>
      <c r="C103" s="22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20">
        <f t="shared" si="18"/>
        <v>0</v>
      </c>
    </row>
    <row r="104" spans="1:16" ht="54.75" customHeight="1">
      <c r="A104" s="24" t="s">
        <v>240</v>
      </c>
      <c r="B104" s="217" t="s">
        <v>241</v>
      </c>
      <c r="C104" s="218"/>
      <c r="D104" s="28">
        <f>D105+D108</f>
        <v>0</v>
      </c>
      <c r="E104" s="28">
        <f t="shared" ref="E104:O104" si="22">E105+E108</f>
        <v>0</v>
      </c>
      <c r="F104" s="28">
        <f t="shared" si="22"/>
        <v>0</v>
      </c>
      <c r="G104" s="28">
        <f t="shared" si="22"/>
        <v>0</v>
      </c>
      <c r="H104" s="28">
        <f t="shared" si="22"/>
        <v>0</v>
      </c>
      <c r="I104" s="28">
        <f t="shared" si="22"/>
        <v>0</v>
      </c>
      <c r="J104" s="28">
        <f t="shared" si="22"/>
        <v>20500</v>
      </c>
      <c r="K104" s="28">
        <f t="shared" si="22"/>
        <v>0</v>
      </c>
      <c r="L104" s="28">
        <f t="shared" si="22"/>
        <v>0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20">
        <f t="shared" si="18"/>
        <v>20500</v>
      </c>
    </row>
    <row r="105" spans="1:16" ht="54.75" customHeight="1">
      <c r="A105" s="24" t="s">
        <v>243</v>
      </c>
      <c r="B105" s="217" t="s">
        <v>244</v>
      </c>
      <c r="C105" s="218"/>
      <c r="D105" s="28">
        <f>D106+D107</f>
        <v>0</v>
      </c>
      <c r="E105" s="28">
        <f t="shared" ref="E105:O108" si="23">E106+E107</f>
        <v>0</v>
      </c>
      <c r="F105" s="28">
        <f t="shared" si="23"/>
        <v>0</v>
      </c>
      <c r="G105" s="28">
        <f t="shared" si="23"/>
        <v>0</v>
      </c>
      <c r="H105" s="28">
        <f t="shared" si="23"/>
        <v>0</v>
      </c>
      <c r="I105" s="28">
        <f t="shared" si="23"/>
        <v>0</v>
      </c>
      <c r="J105" s="28">
        <f>J106+J107</f>
        <v>20500</v>
      </c>
      <c r="K105" s="28">
        <f t="shared" si="23"/>
        <v>0</v>
      </c>
      <c r="L105" s="28">
        <f t="shared" si="23"/>
        <v>0</v>
      </c>
      <c r="M105" s="28">
        <f t="shared" si="23"/>
        <v>0</v>
      </c>
      <c r="N105" s="28">
        <f t="shared" si="23"/>
        <v>0</v>
      </c>
      <c r="O105" s="28">
        <f t="shared" si="23"/>
        <v>0</v>
      </c>
      <c r="P105" s="20">
        <f t="shared" si="18"/>
        <v>20500</v>
      </c>
    </row>
    <row r="106" spans="1:16" ht="49.5" customHeight="1">
      <c r="A106" s="24" t="s">
        <v>246</v>
      </c>
      <c r="B106" s="230" t="s">
        <v>247</v>
      </c>
      <c r="C106" s="229"/>
      <c r="D106" s="12"/>
      <c r="E106" s="12"/>
      <c r="F106" s="12"/>
      <c r="G106" s="12"/>
      <c r="H106" s="12"/>
      <c r="I106" s="12"/>
      <c r="J106" s="12">
        <v>20500</v>
      </c>
      <c r="K106" s="12"/>
      <c r="L106" s="12"/>
      <c r="M106" s="12"/>
      <c r="N106" s="12"/>
      <c r="O106" s="12"/>
      <c r="P106" s="20">
        <f t="shared" si="18"/>
        <v>20500</v>
      </c>
    </row>
    <row r="107" spans="1:16" ht="49.5" customHeight="1">
      <c r="A107" s="24" t="s">
        <v>249</v>
      </c>
      <c r="B107" s="230" t="s">
        <v>250</v>
      </c>
      <c r="C107" s="22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0">
        <f t="shared" si="18"/>
        <v>0</v>
      </c>
    </row>
    <row r="108" spans="1:16" ht="54" customHeight="1">
      <c r="A108" s="24" t="s">
        <v>251</v>
      </c>
      <c r="B108" s="217" t="s">
        <v>252</v>
      </c>
      <c r="C108" s="218"/>
      <c r="D108" s="28">
        <f>D109+D110</f>
        <v>0</v>
      </c>
      <c r="E108" s="28">
        <f t="shared" si="23"/>
        <v>0</v>
      </c>
      <c r="F108" s="28">
        <f t="shared" si="23"/>
        <v>0</v>
      </c>
      <c r="G108" s="28">
        <f t="shared" si="23"/>
        <v>0</v>
      </c>
      <c r="H108" s="28">
        <f t="shared" si="23"/>
        <v>0</v>
      </c>
      <c r="I108" s="28">
        <f t="shared" si="23"/>
        <v>0</v>
      </c>
      <c r="J108" s="28">
        <f>J109+J110</f>
        <v>0</v>
      </c>
      <c r="K108" s="28">
        <f t="shared" si="23"/>
        <v>0</v>
      </c>
      <c r="L108" s="28">
        <f t="shared" si="23"/>
        <v>0</v>
      </c>
      <c r="M108" s="28">
        <f t="shared" si="23"/>
        <v>0</v>
      </c>
      <c r="N108" s="28">
        <f t="shared" si="23"/>
        <v>0</v>
      </c>
      <c r="O108" s="28">
        <f t="shared" si="23"/>
        <v>0</v>
      </c>
      <c r="P108" s="20">
        <f t="shared" si="18"/>
        <v>0</v>
      </c>
    </row>
    <row r="109" spans="1:16" ht="45" customHeight="1">
      <c r="A109" s="37" t="s">
        <v>254</v>
      </c>
      <c r="B109" s="230" t="s">
        <v>247</v>
      </c>
      <c r="C109" s="22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20">
        <f t="shared" si="18"/>
        <v>0</v>
      </c>
    </row>
    <row r="110" spans="1:16" ht="47.25" customHeight="1">
      <c r="A110" s="24" t="s">
        <v>256</v>
      </c>
      <c r="B110" s="230" t="s">
        <v>257</v>
      </c>
      <c r="C110" s="22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20">
        <f t="shared" si="18"/>
        <v>0</v>
      </c>
    </row>
    <row r="111" spans="1:16" ht="55.5" customHeight="1">
      <c r="A111" s="24" t="s">
        <v>259</v>
      </c>
      <c r="B111" s="217" t="s">
        <v>260</v>
      </c>
      <c r="C111" s="218"/>
      <c r="D111" s="28">
        <f>D57-D75-D106-D109</f>
        <v>0</v>
      </c>
      <c r="E111" s="28">
        <f t="shared" ref="E111:N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>J57-J75-J106-J109</f>
        <v>0</v>
      </c>
      <c r="K111" s="28">
        <f>K57-K75-K106-K109</f>
        <v>0</v>
      </c>
      <c r="L111" s="28">
        <f>L57-L75-L106-L109</f>
        <v>0</v>
      </c>
      <c r="M111" s="28">
        <f t="shared" si="24"/>
        <v>0</v>
      </c>
      <c r="N111" s="28">
        <f t="shared" si="24"/>
        <v>0</v>
      </c>
      <c r="O111" s="28">
        <f>O57-O75-O106-O109</f>
        <v>0</v>
      </c>
      <c r="P111" s="20">
        <f t="shared" si="18"/>
        <v>0</v>
      </c>
    </row>
    <row r="112" spans="1:16" ht="71.25" customHeight="1">
      <c r="A112" s="24" t="s">
        <v>261</v>
      </c>
      <c r="B112" s="217" t="s">
        <v>262</v>
      </c>
      <c r="C112" s="218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>J113+J114</f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20">
        <f t="shared" si="18"/>
        <v>0</v>
      </c>
    </row>
    <row r="113" spans="1:16" ht="49.5" customHeight="1">
      <c r="A113" s="24" t="s">
        <v>263</v>
      </c>
      <c r="B113" s="217" t="s">
        <v>264</v>
      </c>
      <c r="C113" s="218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>J98-J109</f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20">
        <f t="shared" si="18"/>
        <v>0</v>
      </c>
    </row>
    <row r="114" spans="1:16" ht="47.25" customHeight="1">
      <c r="A114" s="24" t="s">
        <v>265</v>
      </c>
      <c r="B114" s="235" t="s">
        <v>266</v>
      </c>
      <c r="C114" s="23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20">
        <f t="shared" si="18"/>
        <v>0</v>
      </c>
    </row>
    <row r="115" spans="1:16" ht="103.5" customHeight="1">
      <c r="A115" s="24" t="s">
        <v>267</v>
      </c>
      <c r="B115" s="230" t="s">
        <v>268</v>
      </c>
      <c r="C115" s="22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18">
        <f t="shared" si="18"/>
        <v>0</v>
      </c>
    </row>
    <row r="116" spans="1:16" ht="135.75" customHeight="1">
      <c r="A116" s="24" t="s">
        <v>269</v>
      </c>
      <c r="B116" s="230" t="s">
        <v>270</v>
      </c>
      <c r="C116" s="22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18">
        <f t="shared" si="18"/>
        <v>0</v>
      </c>
    </row>
    <row r="117" spans="1:16" ht="108" customHeight="1">
      <c r="A117" s="24" t="s">
        <v>271</v>
      </c>
      <c r="B117" s="208" t="s">
        <v>272</v>
      </c>
      <c r="C117" s="20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20">
        <f t="shared" si="18"/>
        <v>0</v>
      </c>
    </row>
    <row r="118" spans="1:16" ht="70.5" customHeight="1">
      <c r="A118" s="24" t="s">
        <v>273</v>
      </c>
      <c r="B118" s="237" t="s">
        <v>274</v>
      </c>
      <c r="C118" s="23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20">
        <f t="shared" si="18"/>
        <v>0</v>
      </c>
    </row>
    <row r="119" spans="1:16" ht="71.25" customHeight="1">
      <c r="A119" s="24" t="s">
        <v>275</v>
      </c>
      <c r="B119" s="237" t="s">
        <v>276</v>
      </c>
      <c r="C119" s="23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20">
        <f t="shared" si="18"/>
        <v>0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159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103">
        <v>38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103">
        <v>72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103">
        <v>49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10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103">
        <v>8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103">
        <v>1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103">
        <v>1</v>
      </c>
    </row>
    <row r="128" spans="1:16" ht="15.75">
      <c r="A128" s="119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121"/>
    </row>
    <row r="129" spans="1:16" ht="15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3"/>
      <c r="P129" s="123"/>
    </row>
    <row r="130" spans="1:16" ht="15.75">
      <c r="A130" s="122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1:16" ht="18.75">
      <c r="A131" s="122"/>
      <c r="B131" s="125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6" ht="16.5">
      <c r="A132" s="122"/>
      <c r="B132" s="51" t="s">
        <v>291</v>
      </c>
      <c r="C132" s="47"/>
      <c r="D132" s="47"/>
      <c r="E132" s="47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1:16" ht="18.75">
      <c r="A133" s="122"/>
      <c r="B133" s="50" t="s">
        <v>351</v>
      </c>
      <c r="C133" s="122"/>
      <c r="D133" s="122"/>
      <c r="E133" s="122"/>
      <c r="F133" s="122"/>
      <c r="G133" s="122"/>
      <c r="H133" s="294" t="s">
        <v>352</v>
      </c>
      <c r="I133" s="294"/>
      <c r="J133" s="122"/>
      <c r="K133" s="122"/>
      <c r="L133" s="122"/>
      <c r="M133" s="122"/>
      <c r="N133" s="122"/>
    </row>
    <row r="134" spans="1:16">
      <c r="B134" s="126" t="s">
        <v>293</v>
      </c>
    </row>
    <row r="135" spans="1:16">
      <c r="B135" s="126"/>
    </row>
    <row r="136" spans="1:16" ht="16.5">
      <c r="B136" s="127" t="s">
        <v>294</v>
      </c>
    </row>
    <row r="137" spans="1:16" ht="18.75">
      <c r="B137" s="295" t="s">
        <v>353</v>
      </c>
      <c r="C137" s="295"/>
      <c r="D137" s="295"/>
      <c r="H137" s="296">
        <v>45282</v>
      </c>
      <c r="I137" s="297"/>
    </row>
    <row r="138" spans="1:16">
      <c r="B138" s="126" t="s">
        <v>296</v>
      </c>
    </row>
  </sheetData>
  <sheetProtection algorithmName="SHA-512" hashValue="CUzRN45QmsFksdUltxEXMmXn7Rmnel2K1Pu5PQpmDGRzqCJvgm5nW9OAQXPSHs8rKRCdsQ8FOabKwNqssNF+7A==" saltValue="4XTNbytkmIZl+5U3mgMuX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7">
    <mergeCell ref="B121:O121"/>
    <mergeCell ref="B122:O122"/>
    <mergeCell ref="B123:O123"/>
    <mergeCell ref="A124:O124"/>
    <mergeCell ref="B125:O125"/>
    <mergeCell ref="B126:O126"/>
    <mergeCell ref="B127:O127"/>
    <mergeCell ref="H133:I133"/>
    <mergeCell ref="B137:D137"/>
    <mergeCell ref="H137:I13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0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354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31.5">
      <c r="A7" s="7"/>
      <c r="B7" s="10"/>
      <c r="C7" s="7"/>
      <c r="D7" s="10"/>
      <c r="E7" s="10"/>
      <c r="F7" s="10"/>
      <c r="G7" s="10"/>
      <c r="H7" s="128" t="s">
        <v>355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356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356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198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198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54</v>
      </c>
      <c r="K21" s="12"/>
      <c r="L21" s="12"/>
      <c r="M21" s="12"/>
      <c r="N21" s="12"/>
      <c r="O21" s="12"/>
      <c r="P21" s="56">
        <f t="shared" si="1"/>
        <v>54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144</v>
      </c>
      <c r="K22" s="12"/>
      <c r="L22" s="12"/>
      <c r="M22" s="12"/>
      <c r="N22" s="12"/>
      <c r="O22" s="12"/>
      <c r="P22" s="56">
        <f t="shared" si="1"/>
        <v>144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198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198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194</v>
      </c>
      <c r="K28" s="12"/>
      <c r="L28" s="12"/>
      <c r="M28" s="12"/>
      <c r="N28" s="17"/>
      <c r="O28" s="88"/>
      <c r="P28" s="56">
        <f t="shared" si="1"/>
        <v>194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4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4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1</v>
      </c>
      <c r="K32" s="12"/>
      <c r="L32" s="12"/>
      <c r="M32" s="12"/>
      <c r="N32" s="17"/>
      <c r="O32" s="88"/>
      <c r="P32" s="56">
        <f t="shared" si="1"/>
        <v>1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>
        <v>3</v>
      </c>
      <c r="K33" s="12"/>
      <c r="L33" s="12"/>
      <c r="M33" s="12"/>
      <c r="N33" s="17"/>
      <c r="O33" s="88"/>
      <c r="P33" s="56">
        <f t="shared" si="1"/>
        <v>3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198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198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139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139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136</v>
      </c>
      <c r="K36" s="12"/>
      <c r="L36" s="12"/>
      <c r="M36" s="12"/>
      <c r="N36" s="17"/>
      <c r="O36" s="88"/>
      <c r="P36" s="56">
        <f t="shared" si="1"/>
        <v>136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3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3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7"/>
      <c r="O40" s="88"/>
      <c r="P40" s="56">
        <f t="shared" si="1"/>
        <v>1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2</v>
      </c>
      <c r="K41" s="12"/>
      <c r="L41" s="12"/>
      <c r="M41" s="12"/>
      <c r="N41" s="17"/>
      <c r="O41" s="88"/>
      <c r="P41" s="56">
        <f t="shared" si="1"/>
        <v>2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59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59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58</v>
      </c>
      <c r="K43" s="12"/>
      <c r="L43" s="12"/>
      <c r="M43" s="12"/>
      <c r="N43" s="17"/>
      <c r="O43" s="88"/>
      <c r="P43" s="56">
        <f t="shared" si="1"/>
        <v>58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1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>
        <v>1</v>
      </c>
      <c r="K48" s="12"/>
      <c r="L48" s="12"/>
      <c r="M48" s="12"/>
      <c r="N48" s="17"/>
      <c r="O48" s="88"/>
      <c r="P48" s="56">
        <f t="shared" si="1"/>
        <v>1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157000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157000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127000</v>
      </c>
      <c r="K58" s="12"/>
      <c r="L58" s="12"/>
      <c r="M58" s="12"/>
      <c r="N58" s="12"/>
      <c r="O58" s="12"/>
      <c r="P58" s="56">
        <f t="shared" si="1"/>
        <v>127000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30000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30000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>
        <v>30000</v>
      </c>
      <c r="K63" s="12"/>
      <c r="L63" s="12"/>
      <c r="M63" s="12"/>
      <c r="N63" s="12"/>
      <c r="O63" s="12"/>
      <c r="P63" s="56">
        <f t="shared" si="1"/>
        <v>30000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2</v>
      </c>
      <c r="K64" s="92"/>
      <c r="L64" s="92"/>
      <c r="M64" s="92"/>
      <c r="N64" s="92"/>
      <c r="O64" s="92"/>
      <c r="P64" s="56">
        <f t="shared" si="1"/>
        <v>2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32000</v>
      </c>
      <c r="K65" s="12"/>
      <c r="L65" s="12"/>
      <c r="M65" s="12"/>
      <c r="N65" s="12"/>
      <c r="O65" s="12"/>
      <c r="P65" s="56">
        <f t="shared" si="1"/>
        <v>32000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2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2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56">
        <f t="shared" si="1"/>
        <v>1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1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1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>
        <v>1</v>
      </c>
      <c r="K74" s="12"/>
      <c r="L74" s="12"/>
      <c r="M74" s="12"/>
      <c r="N74" s="12"/>
      <c r="O74" s="12"/>
      <c r="P74" s="56">
        <f t="shared" si="1"/>
        <v>1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32000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32000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2000</v>
      </c>
      <c r="K76" s="12"/>
      <c r="L76" s="12"/>
      <c r="M76" s="12"/>
      <c r="N76" s="12"/>
      <c r="O76" s="12"/>
      <c r="P76" s="56">
        <f t="shared" si="1"/>
        <v>2000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30000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30000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>
        <v>30000</v>
      </c>
      <c r="K81" s="12"/>
      <c r="L81" s="12"/>
      <c r="M81" s="12"/>
      <c r="N81" s="12"/>
      <c r="O81" s="12"/>
      <c r="P81" s="56">
        <f t="shared" si="1"/>
        <v>30000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>
        <v>0</v>
      </c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20</v>
      </c>
      <c r="K96" s="12"/>
      <c r="L96" s="12"/>
      <c r="M96" s="12"/>
      <c r="N96" s="12"/>
      <c r="O96" s="12"/>
      <c r="P96" s="56">
        <f t="shared" si="18"/>
        <v>20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>
        <v>2</v>
      </c>
      <c r="K97" s="12"/>
      <c r="L97" s="12"/>
      <c r="M97" s="12"/>
      <c r="N97" s="12"/>
      <c r="O97" s="12"/>
      <c r="P97" s="56">
        <f t="shared" si="18"/>
        <v>2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38000</v>
      </c>
      <c r="K98" s="12"/>
      <c r="L98" s="12"/>
      <c r="M98" s="12"/>
      <c r="N98" s="12"/>
      <c r="O98" s="12"/>
      <c r="P98" s="56">
        <f t="shared" si="18"/>
        <v>38000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>
        <v>4000</v>
      </c>
      <c r="K99" s="12"/>
      <c r="L99" s="12"/>
      <c r="M99" s="12"/>
      <c r="N99" s="12"/>
      <c r="O99" s="12"/>
      <c r="P99" s="56">
        <f t="shared" si="18"/>
        <v>4000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1</v>
      </c>
      <c r="K100" s="12"/>
      <c r="L100" s="12"/>
      <c r="M100" s="12"/>
      <c r="N100" s="12"/>
      <c r="O100" s="12"/>
      <c r="P100" s="56">
        <f t="shared" si="18"/>
        <v>1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2000</v>
      </c>
      <c r="K102" s="12"/>
      <c r="L102" s="12"/>
      <c r="M102" s="12"/>
      <c r="N102" s="12"/>
      <c r="O102" s="12"/>
      <c r="P102" s="56">
        <f t="shared" si="18"/>
        <v>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76000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76000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51000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51000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51000</v>
      </c>
      <c r="K106" s="12"/>
      <c r="L106" s="12"/>
      <c r="M106" s="12"/>
      <c r="N106" s="12"/>
      <c r="O106" s="12"/>
      <c r="P106" s="56">
        <f t="shared" si="18"/>
        <v>51000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25000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25000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18000</v>
      </c>
      <c r="K109" s="12"/>
      <c r="L109" s="12"/>
      <c r="M109" s="12"/>
      <c r="N109" s="12"/>
      <c r="O109" s="12"/>
      <c r="P109" s="56">
        <f t="shared" si="18"/>
        <v>18000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7000</v>
      </c>
      <c r="K110" s="12"/>
      <c r="L110" s="12"/>
      <c r="M110" s="12"/>
      <c r="N110" s="12"/>
      <c r="O110" s="12"/>
      <c r="P110" s="56">
        <f t="shared" si="18"/>
        <v>7000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56000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56000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50000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50000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20000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20000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30000</v>
      </c>
      <c r="K114" s="104"/>
      <c r="L114" s="104"/>
      <c r="M114" s="104"/>
      <c r="N114" s="104"/>
      <c r="O114" s="104"/>
      <c r="P114" s="56">
        <f t="shared" si="18"/>
        <v>30000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>
        <v>10</v>
      </c>
      <c r="K115" s="12"/>
      <c r="L115" s="12"/>
      <c r="M115" s="12"/>
      <c r="N115" s="12"/>
      <c r="O115" s="12"/>
      <c r="P115" s="56">
        <f t="shared" si="18"/>
        <v>10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>
        <v>3</v>
      </c>
      <c r="K116" s="12"/>
      <c r="L116" s="12"/>
      <c r="M116" s="12"/>
      <c r="N116" s="12"/>
      <c r="O116" s="12"/>
      <c r="P116" s="56">
        <f t="shared" si="18"/>
        <v>3</v>
      </c>
    </row>
    <row r="117" spans="1:16" ht="108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>
        <v>2</v>
      </c>
      <c r="K117" s="12"/>
      <c r="L117" s="12"/>
      <c r="M117" s="12"/>
      <c r="N117" s="17"/>
      <c r="O117" s="88"/>
      <c r="P117" s="56">
        <f t="shared" si="18"/>
        <v>2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1</v>
      </c>
      <c r="K118" s="12"/>
      <c r="L118" s="12"/>
      <c r="M118" s="12"/>
      <c r="N118" s="17"/>
      <c r="O118" s="88"/>
      <c r="P118" s="56">
        <f t="shared" si="18"/>
        <v>1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2000</v>
      </c>
      <c r="K119" s="12"/>
      <c r="L119" s="12"/>
      <c r="M119" s="12"/>
      <c r="N119" s="17"/>
      <c r="O119" s="88"/>
      <c r="P119" s="56">
        <f t="shared" si="18"/>
        <v>2000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10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35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13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1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20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357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358</v>
      </c>
      <c r="C137" s="7"/>
      <c r="D137" s="7"/>
      <c r="E137" s="7"/>
      <c r="G137" s="7"/>
      <c r="H137" s="7"/>
      <c r="I137" s="129">
        <v>45285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E4P4D/z9CuRRv8w6FHq4pYk68tubsNOYYv4rM0q1dM9qkwI2kuRt2UXF4aq2WvSGLkG7ejSdZ+I5XDc4GKePHQ==" saltValue="mPbzpOseGYDE9+J0K847Y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7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359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359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274">
        <v>7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/>
    </row>
    <row r="14" spans="1:16" ht="91.5" customHeight="1">
      <c r="A14" s="12" t="s">
        <v>99</v>
      </c>
      <c r="B14" s="198" t="s">
        <v>100</v>
      </c>
      <c r="C14" s="198"/>
      <c r="D14" s="298">
        <v>1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300"/>
    </row>
    <row r="15" spans="1:16" ht="53.25" customHeight="1">
      <c r="A15" s="12" t="s">
        <v>101</v>
      </c>
      <c r="B15" s="197" t="s">
        <v>102</v>
      </c>
      <c r="C15" s="197"/>
      <c r="D15" s="301">
        <v>5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3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12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12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56">
        <f t="shared" si="1"/>
        <v>0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12</v>
      </c>
      <c r="K22" s="12"/>
      <c r="L22" s="12"/>
      <c r="M22" s="12"/>
      <c r="N22" s="12"/>
      <c r="O22" s="12"/>
      <c r="P22" s="56">
        <f t="shared" si="1"/>
        <v>12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12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12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12</v>
      </c>
      <c r="K28" s="12"/>
      <c r="L28" s="12"/>
      <c r="M28" s="12"/>
      <c r="N28" s="17"/>
      <c r="O28" s="88"/>
      <c r="P28" s="56">
        <f t="shared" si="1"/>
        <v>12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12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12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11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11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11</v>
      </c>
      <c r="K36" s="12"/>
      <c r="L36" s="12"/>
      <c r="M36" s="12"/>
      <c r="N36" s="17"/>
      <c r="O36" s="88"/>
      <c r="P36" s="56">
        <f t="shared" si="1"/>
        <v>11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</v>
      </c>
      <c r="K43" s="12"/>
      <c r="L43" s="12"/>
      <c r="M43" s="12"/>
      <c r="N43" s="17"/>
      <c r="O43" s="88"/>
      <c r="P43" s="56">
        <f t="shared" si="1"/>
        <v>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2000</v>
      </c>
      <c r="K58" s="12"/>
      <c r="L58" s="12"/>
      <c r="M58" s="12"/>
      <c r="N58" s="12"/>
      <c r="O58" s="12"/>
      <c r="P58" s="56">
        <f t="shared" si="1"/>
        <v>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2000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2000</v>
      </c>
      <c r="K106" s="12"/>
      <c r="L106" s="12"/>
      <c r="M106" s="12"/>
      <c r="N106" s="12"/>
      <c r="O106" s="12"/>
      <c r="P106" s="56">
        <f t="shared" si="18"/>
        <v>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7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3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2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360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361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/bIfmRCe5E5XmGnwcLfrxd0evgxBdhQK/QshaX4vAEV5hvogqNL/7lvGhOSZ5Q1rSZbYIVVkUWQnmAQHQ+qTZQ==" saltValue="fM9u0GrIrXPO9tOnx0Cwt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362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362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34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10</v>
      </c>
      <c r="K21" s="12"/>
      <c r="L21" s="12"/>
      <c r="M21" s="12"/>
      <c r="N21" s="12"/>
      <c r="O21" s="12"/>
      <c r="P21" s="56">
        <f t="shared" si="1"/>
        <v>10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24</v>
      </c>
      <c r="K22" s="12"/>
      <c r="L22" s="12"/>
      <c r="M22" s="12"/>
      <c r="N22" s="12"/>
      <c r="O22" s="12"/>
      <c r="P22" s="56">
        <f t="shared" si="1"/>
        <v>24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34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34</v>
      </c>
      <c r="K28" s="12"/>
      <c r="L28" s="12"/>
      <c r="M28" s="12"/>
      <c r="N28" s="17"/>
      <c r="O28" s="88"/>
      <c r="P28" s="56">
        <f t="shared" si="1"/>
        <v>34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34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27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27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27</v>
      </c>
      <c r="K36" s="12"/>
      <c r="L36" s="12"/>
      <c r="M36" s="12"/>
      <c r="N36" s="17"/>
      <c r="O36" s="88"/>
      <c r="P36" s="56">
        <f t="shared" si="1"/>
        <v>27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7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7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7</v>
      </c>
      <c r="K43" s="12"/>
      <c r="L43" s="12"/>
      <c r="M43" s="12"/>
      <c r="N43" s="17"/>
      <c r="O43" s="88"/>
      <c r="P43" s="56">
        <f t="shared" si="1"/>
        <v>7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14000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14000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14000</v>
      </c>
      <c r="K58" s="12"/>
      <c r="L58" s="12"/>
      <c r="M58" s="12"/>
      <c r="N58" s="12"/>
      <c r="O58" s="12"/>
      <c r="P58" s="56">
        <f t="shared" si="1"/>
        <v>14000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16000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16000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16000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14000</v>
      </c>
      <c r="K106" s="12"/>
      <c r="L106" s="12"/>
      <c r="M106" s="12"/>
      <c r="N106" s="12"/>
      <c r="O106" s="12"/>
      <c r="P106" s="56">
        <f t="shared" si="18"/>
        <v>14000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2000</v>
      </c>
      <c r="K107" s="12"/>
      <c r="L107" s="12"/>
      <c r="M107" s="12"/>
      <c r="N107" s="12"/>
      <c r="O107" s="12"/>
      <c r="P107" s="56">
        <f t="shared" si="18"/>
        <v>2000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>
        <v>1</v>
      </c>
      <c r="J118" s="12"/>
      <c r="K118" s="12"/>
      <c r="L118" s="12"/>
      <c r="M118" s="12"/>
      <c r="N118" s="17"/>
      <c r="O118" s="88"/>
      <c r="P118" s="56">
        <f t="shared" si="18"/>
        <v>1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>
        <v>999</v>
      </c>
      <c r="J119" s="12"/>
      <c r="K119" s="12"/>
      <c r="L119" s="12"/>
      <c r="M119" s="12"/>
      <c r="N119" s="17"/>
      <c r="O119" s="88"/>
      <c r="P119" s="56">
        <f t="shared" si="18"/>
        <v>999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94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64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25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16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363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364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9fgFp+B7r0jVcFa2dsjTBpnaHJiTx+L7oRu9nZZYxI4KRfV7YLcyy3xp2nO7PCOUbgG/2ICvYLl7VD6LnWk8oQ==" saltValue="xq+mhDdDtkHNTSYQsUVfb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7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365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365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1</v>
      </c>
      <c r="J20" s="86">
        <f t="shared" si="0"/>
        <v>13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1</v>
      </c>
      <c r="J21" s="12">
        <v>12</v>
      </c>
      <c r="K21" s="12"/>
      <c r="L21" s="12"/>
      <c r="M21" s="12"/>
      <c r="N21" s="12"/>
      <c r="O21" s="12"/>
      <c r="P21" s="56">
        <f t="shared" si="1"/>
        <v>13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56">
        <f t="shared" si="1"/>
        <v>1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1</v>
      </c>
      <c r="J27" s="87">
        <f t="shared" si="2"/>
        <v>13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1</v>
      </c>
      <c r="J28" s="12">
        <v>13</v>
      </c>
      <c r="K28" s="12"/>
      <c r="L28" s="12"/>
      <c r="M28" s="12"/>
      <c r="N28" s="17"/>
      <c r="O28" s="88"/>
      <c r="P28" s="56">
        <f t="shared" si="1"/>
        <v>14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1</v>
      </c>
      <c r="J34" s="87">
        <f t="shared" si="4"/>
        <v>13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1</v>
      </c>
      <c r="J35" s="89">
        <f t="shared" si="5"/>
        <v>12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13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1</v>
      </c>
      <c r="J36" s="12">
        <v>12</v>
      </c>
      <c r="K36" s="12"/>
      <c r="L36" s="12"/>
      <c r="M36" s="12"/>
      <c r="N36" s="17"/>
      <c r="O36" s="88"/>
      <c r="P36" s="56">
        <f t="shared" si="1"/>
        <v>13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</v>
      </c>
      <c r="K43" s="12"/>
      <c r="L43" s="12"/>
      <c r="M43" s="12"/>
      <c r="N43" s="17"/>
      <c r="O43" s="88"/>
      <c r="P43" s="56">
        <f t="shared" si="1"/>
        <v>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2000</v>
      </c>
      <c r="K58" s="12"/>
      <c r="L58" s="12"/>
      <c r="M58" s="12"/>
      <c r="N58" s="12"/>
      <c r="O58" s="12"/>
      <c r="P58" s="56">
        <f t="shared" si="1"/>
        <v>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2000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2000</v>
      </c>
      <c r="K106" s="12"/>
      <c r="L106" s="12"/>
      <c r="M106" s="12"/>
      <c r="N106" s="12"/>
      <c r="O106" s="12"/>
      <c r="P106" s="56">
        <f t="shared" si="18"/>
        <v>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8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128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29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91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14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14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130" t="s">
        <v>366</v>
      </c>
      <c r="C133" s="47"/>
      <c r="D133" s="47"/>
      <c r="E133" s="47"/>
      <c r="F133" s="47"/>
      <c r="G133" s="47"/>
      <c r="H133" s="47"/>
      <c r="I133" s="47" t="s">
        <v>367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105">
        <v>45282</v>
      </c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130" t="s">
        <v>368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USRG5zI/UoV3bDT8VB/bA0CsL/xFP9oXZ3GywbKX0dWO3K7cY3PZGKV1LbsKpQWE8onxUszMMPzLsgPxKbcnhw==" saltValue="t75aSCIrYDnaZR9jMliH1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zoomScale="90" workbookViewId="0">
      <selection activeCell="V108" sqref="V108"/>
    </sheetView>
  </sheetViews>
  <sheetFormatPr defaultRowHeight="15"/>
  <cols>
    <col min="1" max="1" width="5.42578125" customWidth="1"/>
    <col min="2" max="2" width="18.5703125" customWidth="1"/>
    <col min="3" max="3" width="5.7109375" customWidth="1"/>
    <col min="4" max="4" width="5.28515625" customWidth="1"/>
    <col min="5" max="5" width="5.42578125" customWidth="1"/>
    <col min="6" max="6" width="7.7109375" customWidth="1"/>
    <col min="7" max="8" width="6.28515625" customWidth="1"/>
    <col min="9" max="9" width="7.7109375" customWidth="1"/>
    <col min="10" max="10" width="8.28515625" customWidth="1"/>
    <col min="11" max="11" width="6.28515625" customWidth="1"/>
    <col min="12" max="12" width="8.140625" customWidth="1"/>
    <col min="13" max="13" width="6.28515625" customWidth="1"/>
    <col min="14" max="14" width="5.85546875" customWidth="1"/>
    <col min="15" max="15" width="6.85546875" customWidth="1"/>
    <col min="16" max="16" width="7.85546875" customWidth="1"/>
  </cols>
  <sheetData>
    <row r="1" spans="1:1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1"/>
      <c r="P1" s="7"/>
    </row>
    <row r="2" spans="1:16">
      <c r="A2" s="7"/>
      <c r="B2" s="132"/>
      <c r="C2" s="7"/>
      <c r="D2" s="132"/>
      <c r="E2" s="132"/>
      <c r="F2" s="132"/>
      <c r="G2" s="132"/>
      <c r="H2" s="133" t="s">
        <v>87</v>
      </c>
      <c r="I2" s="132"/>
      <c r="J2" s="132"/>
      <c r="K2" s="132"/>
      <c r="L2" s="132"/>
      <c r="M2" s="7"/>
      <c r="N2" s="7"/>
      <c r="O2" s="7"/>
      <c r="P2" s="7"/>
    </row>
    <row r="3" spans="1:16">
      <c r="A3" s="7"/>
      <c r="B3" s="132"/>
      <c r="C3" s="7"/>
      <c r="D3" s="132"/>
      <c r="E3" s="132"/>
      <c r="F3" s="132"/>
      <c r="G3" s="132"/>
      <c r="H3" s="133" t="s">
        <v>88</v>
      </c>
      <c r="I3" s="132"/>
      <c r="J3" s="132"/>
      <c r="K3" s="132"/>
      <c r="L3" s="132"/>
      <c r="M3" s="7"/>
      <c r="N3" s="7"/>
      <c r="O3" s="7"/>
      <c r="P3" s="7"/>
    </row>
    <row r="4" spans="1:16">
      <c r="A4" s="7"/>
      <c r="B4" s="132"/>
      <c r="C4" s="7"/>
      <c r="D4" s="132"/>
      <c r="E4" s="132"/>
      <c r="F4" s="132"/>
      <c r="G4" s="132"/>
      <c r="H4" s="133" t="s">
        <v>89</v>
      </c>
      <c r="I4" s="132"/>
      <c r="J4" s="132"/>
      <c r="K4" s="132"/>
      <c r="L4" s="132"/>
      <c r="M4" s="7"/>
      <c r="N4" s="7"/>
      <c r="O4" s="7"/>
      <c r="P4" s="7"/>
    </row>
    <row r="5" spans="1:16">
      <c r="A5" s="7"/>
      <c r="B5" s="132"/>
      <c r="C5" s="7"/>
      <c r="D5" s="132"/>
      <c r="E5" s="132"/>
      <c r="F5" s="132"/>
      <c r="G5" s="132"/>
      <c r="H5" s="133" t="s">
        <v>90</v>
      </c>
      <c r="I5" s="132"/>
      <c r="J5" s="132"/>
      <c r="K5" s="132"/>
      <c r="L5" s="132"/>
      <c r="M5" s="7"/>
      <c r="N5" s="7"/>
      <c r="O5" s="7"/>
      <c r="P5" s="7"/>
    </row>
    <row r="6" spans="1:16">
      <c r="A6" s="7"/>
      <c r="B6" s="132"/>
      <c r="C6" s="7"/>
      <c r="D6" s="132"/>
      <c r="E6" s="132"/>
      <c r="F6" s="132"/>
      <c r="G6" s="132"/>
      <c r="H6" s="133"/>
      <c r="I6" s="132"/>
      <c r="J6" s="132"/>
      <c r="K6" s="132"/>
      <c r="L6" s="132"/>
      <c r="M6" s="7"/>
      <c r="N6" s="7"/>
      <c r="O6" s="7"/>
      <c r="P6" s="7"/>
    </row>
    <row r="7" spans="1:16">
      <c r="A7" s="7"/>
      <c r="B7" s="132"/>
      <c r="C7" s="7"/>
      <c r="D7" s="132"/>
      <c r="E7" s="132"/>
      <c r="F7" s="132"/>
      <c r="G7" s="132"/>
      <c r="H7" s="133"/>
      <c r="I7" s="132"/>
      <c r="J7" s="132"/>
      <c r="K7" s="132"/>
      <c r="L7" s="132"/>
      <c r="M7" s="7"/>
      <c r="N7" s="7"/>
      <c r="O7" s="7"/>
      <c r="P7" s="7"/>
    </row>
    <row r="8" spans="1:16">
      <c r="A8" s="7"/>
      <c r="B8" s="132"/>
      <c r="C8" s="7"/>
      <c r="D8" s="132"/>
      <c r="E8" s="132"/>
      <c r="F8" s="132"/>
      <c r="G8" s="132"/>
      <c r="H8" s="133"/>
      <c r="I8" s="132"/>
      <c r="J8" s="132"/>
      <c r="K8" s="132"/>
      <c r="L8" s="132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134" t="s">
        <v>91</v>
      </c>
      <c r="B10" s="304" t="s">
        <v>92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</row>
    <row r="11" spans="1:16" ht="85.5" customHeight="1">
      <c r="A11" s="134" t="s">
        <v>93</v>
      </c>
      <c r="B11" s="305" t="s">
        <v>94</v>
      </c>
      <c r="C11" s="305"/>
      <c r="D11" s="304" t="s">
        <v>369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</row>
    <row r="12" spans="1:16" ht="92.25" customHeight="1">
      <c r="A12" s="134" t="s">
        <v>95</v>
      </c>
      <c r="B12" s="305" t="s">
        <v>96</v>
      </c>
      <c r="C12" s="305"/>
      <c r="D12" s="304" t="s">
        <v>370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</row>
    <row r="13" spans="1:16" ht="42" customHeight="1">
      <c r="A13" s="134" t="s">
        <v>97</v>
      </c>
      <c r="B13" s="305" t="s">
        <v>98</v>
      </c>
      <c r="C13" s="305"/>
      <c r="D13" s="304" t="s">
        <v>371</v>
      </c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</row>
    <row r="14" spans="1:16" ht="91.5" customHeight="1">
      <c r="A14" s="134" t="s">
        <v>99</v>
      </c>
      <c r="B14" s="306" t="s">
        <v>100</v>
      </c>
      <c r="C14" s="306"/>
      <c r="D14" s="307" t="s">
        <v>372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</row>
    <row r="15" spans="1:16" ht="53.25" customHeight="1">
      <c r="A15" s="134" t="s">
        <v>101</v>
      </c>
      <c r="B15" s="305" t="s">
        <v>102</v>
      </c>
      <c r="C15" s="305"/>
      <c r="D15" s="307">
        <v>14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</row>
    <row r="16" spans="1:16">
      <c r="A16" s="308" t="s">
        <v>103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</row>
    <row r="17" spans="1:17">
      <c r="A17" s="135"/>
      <c r="B17" s="309"/>
      <c r="C17" s="310"/>
      <c r="D17" s="309" t="s">
        <v>104</v>
      </c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0"/>
    </row>
    <row r="18" spans="1:17" ht="45">
      <c r="A18" s="136" t="s">
        <v>105</v>
      </c>
      <c r="B18" s="312" t="s">
        <v>106</v>
      </c>
      <c r="C18" s="313"/>
      <c r="D18" s="136" t="s">
        <v>107</v>
      </c>
      <c r="E18" s="136" t="s">
        <v>108</v>
      </c>
      <c r="F18" s="136" t="s">
        <v>109</v>
      </c>
      <c r="G18" s="136" t="s">
        <v>110</v>
      </c>
      <c r="H18" s="136" t="s">
        <v>111</v>
      </c>
      <c r="I18" s="136" t="s">
        <v>112</v>
      </c>
      <c r="J18" s="136" t="s">
        <v>113</v>
      </c>
      <c r="K18" s="136" t="s">
        <v>114</v>
      </c>
      <c r="L18" s="136" t="s">
        <v>115</v>
      </c>
      <c r="M18" s="136" t="s">
        <v>116</v>
      </c>
      <c r="N18" s="136" t="s">
        <v>117</v>
      </c>
      <c r="O18" s="136" t="s">
        <v>118</v>
      </c>
      <c r="P18" s="135" t="s">
        <v>119</v>
      </c>
    </row>
    <row r="19" spans="1:17">
      <c r="A19" s="136">
        <v>1</v>
      </c>
      <c r="B19" s="312">
        <v>2</v>
      </c>
      <c r="C19" s="313"/>
      <c r="D19" s="134">
        <v>3</v>
      </c>
      <c r="E19" s="134">
        <v>4</v>
      </c>
      <c r="F19" s="134">
        <v>5</v>
      </c>
      <c r="G19" s="134">
        <v>6</v>
      </c>
      <c r="H19" s="134">
        <v>7</v>
      </c>
      <c r="I19" s="134">
        <v>8</v>
      </c>
      <c r="J19" s="134">
        <v>9</v>
      </c>
      <c r="K19" s="134">
        <v>10</v>
      </c>
      <c r="L19" s="134">
        <v>11</v>
      </c>
      <c r="M19" s="134">
        <v>12</v>
      </c>
      <c r="N19" s="139">
        <v>13</v>
      </c>
      <c r="O19" s="139">
        <v>14</v>
      </c>
      <c r="P19" s="139">
        <v>15</v>
      </c>
    </row>
    <row r="20" spans="1:17" ht="48" customHeight="1">
      <c r="A20" s="140" t="s">
        <v>120</v>
      </c>
      <c r="B20" s="314" t="s">
        <v>121</v>
      </c>
      <c r="C20" s="315"/>
      <c r="D20" s="141">
        <f>D21+D22+D23+D24</f>
        <v>0</v>
      </c>
      <c r="E20" s="141">
        <f t="shared" ref="E20:O20" si="0">E21+E22+E23+E24</f>
        <v>0</v>
      </c>
      <c r="F20" s="141">
        <f t="shared" si="0"/>
        <v>8</v>
      </c>
      <c r="G20" s="141">
        <f t="shared" si="0"/>
        <v>0</v>
      </c>
      <c r="H20" s="141">
        <f t="shared" si="0"/>
        <v>0</v>
      </c>
      <c r="I20" s="141">
        <f t="shared" si="0"/>
        <v>42</v>
      </c>
      <c r="J20" s="141">
        <f t="shared" si="0"/>
        <v>67</v>
      </c>
      <c r="K20" s="141">
        <f t="shared" si="0"/>
        <v>0</v>
      </c>
      <c r="L20" s="141">
        <f t="shared" si="0"/>
        <v>23</v>
      </c>
      <c r="M20" s="141">
        <f t="shared" si="0"/>
        <v>0</v>
      </c>
      <c r="N20" s="141">
        <f t="shared" si="0"/>
        <v>0</v>
      </c>
      <c r="O20" s="141">
        <f t="shared" si="0"/>
        <v>0</v>
      </c>
      <c r="P20" s="142">
        <f t="shared" ref="P20:P83" si="1">D20+E20+F20+G20+H20+I20+J20+K20+L20+M20+N20+O20</f>
        <v>140</v>
      </c>
    </row>
    <row r="21" spans="1:17" ht="74.25" customHeight="1">
      <c r="A21" s="140" t="s">
        <v>122</v>
      </c>
      <c r="B21" s="316" t="s">
        <v>123</v>
      </c>
      <c r="C21" s="317"/>
      <c r="D21" s="134"/>
      <c r="E21" s="134"/>
      <c r="F21" s="134">
        <v>8</v>
      </c>
      <c r="G21" s="134"/>
      <c r="H21" s="134"/>
      <c r="I21" s="134">
        <v>42</v>
      </c>
      <c r="J21" s="134">
        <v>67</v>
      </c>
      <c r="K21" s="134"/>
      <c r="L21" s="134">
        <v>23</v>
      </c>
      <c r="M21" s="134"/>
      <c r="N21" s="134"/>
      <c r="O21" s="134"/>
      <c r="P21" s="142">
        <f t="shared" si="1"/>
        <v>140</v>
      </c>
    </row>
    <row r="22" spans="1:17" ht="96.75" customHeight="1">
      <c r="A22" s="140" t="s">
        <v>124</v>
      </c>
      <c r="B22" s="316" t="s">
        <v>125</v>
      </c>
      <c r="C22" s="317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42">
        <f t="shared" si="1"/>
        <v>0</v>
      </c>
    </row>
    <row r="23" spans="1:17" ht="95.25" customHeight="1">
      <c r="A23" s="140" t="s">
        <v>126</v>
      </c>
      <c r="B23" s="316" t="s">
        <v>127</v>
      </c>
      <c r="C23" s="31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42">
        <f t="shared" si="1"/>
        <v>0</v>
      </c>
    </row>
    <row r="24" spans="1:17" ht="26.25" customHeight="1">
      <c r="A24" s="140" t="s">
        <v>128</v>
      </c>
      <c r="B24" s="316" t="s">
        <v>129</v>
      </c>
      <c r="C24" s="317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42">
        <f t="shared" si="1"/>
        <v>0</v>
      </c>
    </row>
    <row r="25" spans="1:17" ht="48" customHeight="1">
      <c r="A25" s="140" t="s">
        <v>130</v>
      </c>
      <c r="B25" s="316" t="s">
        <v>131</v>
      </c>
      <c r="C25" s="317"/>
      <c r="D25" s="134"/>
      <c r="E25" s="134"/>
      <c r="F25" s="134">
        <v>1</v>
      </c>
      <c r="G25" s="134"/>
      <c r="H25" s="134"/>
      <c r="I25" s="134">
        <v>3</v>
      </c>
      <c r="J25" s="134">
        <v>22</v>
      </c>
      <c r="K25" s="134"/>
      <c r="L25" s="134">
        <v>4</v>
      </c>
      <c r="M25" s="134"/>
      <c r="N25" s="134"/>
      <c r="O25" s="134"/>
      <c r="P25" s="142">
        <f t="shared" si="1"/>
        <v>30</v>
      </c>
      <c r="Q25" s="30" t="s">
        <v>373</v>
      </c>
    </row>
    <row r="26" spans="1:17" ht="79.5" customHeight="1">
      <c r="A26" s="140" t="s">
        <v>132</v>
      </c>
      <c r="B26" s="316" t="s">
        <v>133</v>
      </c>
      <c r="C26" s="317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42">
        <f t="shared" si="1"/>
        <v>0</v>
      </c>
    </row>
    <row r="27" spans="1:17" ht="68.25" customHeight="1">
      <c r="A27" s="140" t="s">
        <v>134</v>
      </c>
      <c r="B27" s="314" t="s">
        <v>135</v>
      </c>
      <c r="C27" s="315"/>
      <c r="D27" s="143">
        <f>IF(D28+D29+D30+D31=D34+D49, SUM(D28+D29+D30+D31),"Ошибка! Проверьте правильность заполнения пунктов 9, 10 и 11")</f>
        <v>0</v>
      </c>
      <c r="E27" s="143">
        <f t="shared" ref="E27:O27" si="2">IF(E28+E29+E30+E31=E34+E49, SUM(E28+E29+E30+E31),"Ошибка! Проверьте правильность заполнения пунктов 9, 10 и 11")</f>
        <v>0</v>
      </c>
      <c r="F27" s="143">
        <f t="shared" si="2"/>
        <v>7</v>
      </c>
      <c r="G27" s="143">
        <f t="shared" si="2"/>
        <v>0</v>
      </c>
      <c r="H27" s="143">
        <f t="shared" si="2"/>
        <v>0</v>
      </c>
      <c r="I27" s="143">
        <f t="shared" si="2"/>
        <v>40</v>
      </c>
      <c r="J27" s="143">
        <f t="shared" si="2"/>
        <v>57</v>
      </c>
      <c r="K27" s="143">
        <f t="shared" si="2"/>
        <v>0</v>
      </c>
      <c r="L27" s="143">
        <f t="shared" si="2"/>
        <v>20</v>
      </c>
      <c r="M27" s="143">
        <f t="shared" si="2"/>
        <v>0</v>
      </c>
      <c r="N27" s="143">
        <f t="shared" si="2"/>
        <v>0</v>
      </c>
      <c r="O27" s="143">
        <f t="shared" si="2"/>
        <v>0</v>
      </c>
      <c r="P27" s="142">
        <f t="shared" si="1"/>
        <v>124</v>
      </c>
    </row>
    <row r="28" spans="1:17">
      <c r="A28" s="136" t="s">
        <v>136</v>
      </c>
      <c r="B28" s="316" t="s">
        <v>137</v>
      </c>
      <c r="C28" s="317"/>
      <c r="D28" s="134"/>
      <c r="E28" s="134"/>
      <c r="F28" s="134">
        <v>7</v>
      </c>
      <c r="G28" s="134"/>
      <c r="H28" s="134"/>
      <c r="I28" s="134">
        <v>40</v>
      </c>
      <c r="J28" s="134">
        <v>35</v>
      </c>
      <c r="K28" s="134"/>
      <c r="L28" s="134">
        <v>20</v>
      </c>
      <c r="M28" s="134"/>
      <c r="N28" s="139"/>
      <c r="O28" s="144"/>
      <c r="P28" s="142">
        <f t="shared" si="1"/>
        <v>102</v>
      </c>
    </row>
    <row r="29" spans="1:17">
      <c r="A29" s="136" t="s">
        <v>138</v>
      </c>
      <c r="B29" s="316" t="s">
        <v>139</v>
      </c>
      <c r="C29" s="317"/>
      <c r="D29" s="134"/>
      <c r="E29" s="134"/>
      <c r="F29" s="134"/>
      <c r="G29" s="134"/>
      <c r="H29" s="134"/>
      <c r="I29" s="134"/>
      <c r="J29" s="134">
        <v>4</v>
      </c>
      <c r="K29" s="134"/>
      <c r="L29" s="134"/>
      <c r="M29" s="134"/>
      <c r="N29" s="139"/>
      <c r="O29" s="144"/>
      <c r="P29" s="142">
        <f t="shared" si="1"/>
        <v>4</v>
      </c>
    </row>
    <row r="30" spans="1:17">
      <c r="A30" s="136" t="s">
        <v>140</v>
      </c>
      <c r="B30" s="316" t="s">
        <v>141</v>
      </c>
      <c r="C30" s="317"/>
      <c r="D30" s="134"/>
      <c r="E30" s="134"/>
      <c r="F30" s="134"/>
      <c r="G30" s="134"/>
      <c r="H30" s="134"/>
      <c r="I30" s="134"/>
      <c r="J30" s="134">
        <v>1</v>
      </c>
      <c r="K30" s="134"/>
      <c r="L30" s="134"/>
      <c r="M30" s="134"/>
      <c r="N30" s="139"/>
      <c r="O30" s="144"/>
      <c r="P30" s="142">
        <f t="shared" si="1"/>
        <v>1</v>
      </c>
    </row>
    <row r="31" spans="1:17">
      <c r="A31" s="136" t="s">
        <v>142</v>
      </c>
      <c r="B31" s="318" t="s">
        <v>143</v>
      </c>
      <c r="C31" s="319"/>
      <c r="D31" s="145">
        <f>D32+D33</f>
        <v>0</v>
      </c>
      <c r="E31" s="145">
        <f t="shared" ref="E31:O31" si="3">E32+E33</f>
        <v>0</v>
      </c>
      <c r="F31" s="145">
        <f t="shared" si="3"/>
        <v>0</v>
      </c>
      <c r="G31" s="145">
        <f t="shared" si="3"/>
        <v>0</v>
      </c>
      <c r="H31" s="145">
        <f t="shared" si="3"/>
        <v>0</v>
      </c>
      <c r="I31" s="145">
        <f t="shared" si="3"/>
        <v>0</v>
      </c>
      <c r="J31" s="145">
        <f t="shared" si="3"/>
        <v>17</v>
      </c>
      <c r="K31" s="145">
        <f t="shared" si="3"/>
        <v>0</v>
      </c>
      <c r="L31" s="145">
        <f t="shared" si="3"/>
        <v>0</v>
      </c>
      <c r="M31" s="145">
        <f t="shared" si="3"/>
        <v>0</v>
      </c>
      <c r="N31" s="145">
        <f t="shared" si="3"/>
        <v>0</v>
      </c>
      <c r="O31" s="145">
        <f t="shared" si="3"/>
        <v>0</v>
      </c>
      <c r="P31" s="142">
        <f t="shared" si="1"/>
        <v>17</v>
      </c>
    </row>
    <row r="32" spans="1:17">
      <c r="A32" s="136" t="s">
        <v>144</v>
      </c>
      <c r="B32" s="316" t="s">
        <v>145</v>
      </c>
      <c r="C32" s="317"/>
      <c r="D32" s="134"/>
      <c r="E32" s="134"/>
      <c r="F32" s="134"/>
      <c r="G32" s="134"/>
      <c r="H32" s="134"/>
      <c r="I32" s="134"/>
      <c r="J32" s="134">
        <v>17</v>
      </c>
      <c r="K32" s="134"/>
      <c r="L32" s="134"/>
      <c r="M32" s="134"/>
      <c r="N32" s="139"/>
      <c r="O32" s="144"/>
      <c r="P32" s="142">
        <f t="shared" si="1"/>
        <v>17</v>
      </c>
    </row>
    <row r="33" spans="1:16">
      <c r="A33" s="146" t="s">
        <v>146</v>
      </c>
      <c r="B33" s="320" t="s">
        <v>147</v>
      </c>
      <c r="C33" s="321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9"/>
      <c r="O33" s="144"/>
      <c r="P33" s="142">
        <f t="shared" si="1"/>
        <v>0</v>
      </c>
    </row>
    <row r="34" spans="1:16" ht="47.25" customHeight="1">
      <c r="A34" s="136" t="s">
        <v>148</v>
      </c>
      <c r="B34" s="314" t="s">
        <v>149</v>
      </c>
      <c r="C34" s="315"/>
      <c r="D34" s="143">
        <f>D35+D42</f>
        <v>0</v>
      </c>
      <c r="E34" s="143">
        <f t="shared" ref="E34:O34" si="4">E35+E42</f>
        <v>0</v>
      </c>
      <c r="F34" s="143">
        <f t="shared" si="4"/>
        <v>7</v>
      </c>
      <c r="G34" s="143">
        <f t="shared" si="4"/>
        <v>0</v>
      </c>
      <c r="H34" s="143">
        <f t="shared" si="4"/>
        <v>0</v>
      </c>
      <c r="I34" s="143">
        <f t="shared" si="4"/>
        <v>40</v>
      </c>
      <c r="J34" s="143">
        <f t="shared" si="4"/>
        <v>57</v>
      </c>
      <c r="K34" s="143">
        <f t="shared" si="4"/>
        <v>0</v>
      </c>
      <c r="L34" s="143">
        <f t="shared" si="4"/>
        <v>20</v>
      </c>
      <c r="M34" s="143">
        <f t="shared" si="4"/>
        <v>0</v>
      </c>
      <c r="N34" s="143">
        <f t="shared" si="4"/>
        <v>0</v>
      </c>
      <c r="O34" s="143">
        <f t="shared" si="4"/>
        <v>0</v>
      </c>
      <c r="P34" s="142">
        <f t="shared" si="1"/>
        <v>124</v>
      </c>
    </row>
    <row r="35" spans="1:16" ht="36" customHeight="1">
      <c r="A35" s="140" t="s">
        <v>150</v>
      </c>
      <c r="B35" s="318" t="s">
        <v>151</v>
      </c>
      <c r="C35" s="319"/>
      <c r="D35" s="145">
        <f>D36+D37+D38+D39</f>
        <v>0</v>
      </c>
      <c r="E35" s="145">
        <f t="shared" ref="E35:O35" si="5">E36+E37+E38+E39</f>
        <v>0</v>
      </c>
      <c r="F35" s="145">
        <f t="shared" si="5"/>
        <v>2</v>
      </c>
      <c r="G35" s="145">
        <f t="shared" si="5"/>
        <v>0</v>
      </c>
      <c r="H35" s="145">
        <f t="shared" si="5"/>
        <v>0</v>
      </c>
      <c r="I35" s="145">
        <f t="shared" si="5"/>
        <v>1</v>
      </c>
      <c r="J35" s="145">
        <f t="shared" si="5"/>
        <v>47</v>
      </c>
      <c r="K35" s="145">
        <f t="shared" si="5"/>
        <v>0</v>
      </c>
      <c r="L35" s="145">
        <f t="shared" si="5"/>
        <v>0</v>
      </c>
      <c r="M35" s="145">
        <f t="shared" si="5"/>
        <v>0</v>
      </c>
      <c r="N35" s="145">
        <f t="shared" si="5"/>
        <v>0</v>
      </c>
      <c r="O35" s="145">
        <f t="shared" si="5"/>
        <v>0</v>
      </c>
      <c r="P35" s="142">
        <f t="shared" si="1"/>
        <v>50</v>
      </c>
    </row>
    <row r="36" spans="1:16">
      <c r="A36" s="136" t="s">
        <v>152</v>
      </c>
      <c r="B36" s="316" t="s">
        <v>137</v>
      </c>
      <c r="C36" s="317"/>
      <c r="D36" s="134"/>
      <c r="E36" s="134"/>
      <c r="F36" s="134">
        <v>2</v>
      </c>
      <c r="G36" s="134"/>
      <c r="H36" s="134"/>
      <c r="I36" s="134">
        <v>1</v>
      </c>
      <c r="J36" s="147">
        <v>29</v>
      </c>
      <c r="K36" s="134"/>
      <c r="L36" s="134"/>
      <c r="M36" s="134"/>
      <c r="N36" s="139"/>
      <c r="O36" s="144"/>
      <c r="P36" s="142">
        <f t="shared" si="1"/>
        <v>32</v>
      </c>
    </row>
    <row r="37" spans="1:16">
      <c r="A37" s="136" t="s">
        <v>153</v>
      </c>
      <c r="B37" s="316" t="s">
        <v>139</v>
      </c>
      <c r="C37" s="317"/>
      <c r="D37" s="134"/>
      <c r="E37" s="134"/>
      <c r="F37" s="134"/>
      <c r="G37" s="134"/>
      <c r="H37" s="134"/>
      <c r="I37" s="134"/>
      <c r="J37" s="134">
        <v>3</v>
      </c>
      <c r="K37" s="134"/>
      <c r="L37" s="134"/>
      <c r="M37" s="134"/>
      <c r="N37" s="139"/>
      <c r="O37" s="144"/>
      <c r="P37" s="142">
        <f t="shared" si="1"/>
        <v>3</v>
      </c>
    </row>
    <row r="38" spans="1:16">
      <c r="A38" s="136" t="s">
        <v>154</v>
      </c>
      <c r="B38" s="316" t="s">
        <v>141</v>
      </c>
      <c r="C38" s="317"/>
      <c r="D38" s="134"/>
      <c r="E38" s="134"/>
      <c r="F38" s="134"/>
      <c r="G38" s="134"/>
      <c r="H38" s="134"/>
      <c r="I38" s="134"/>
      <c r="J38" s="134">
        <v>1</v>
      </c>
      <c r="K38" s="134"/>
      <c r="L38" s="134"/>
      <c r="M38" s="134"/>
      <c r="N38" s="139"/>
      <c r="O38" s="144"/>
      <c r="P38" s="142">
        <f t="shared" si="1"/>
        <v>1</v>
      </c>
    </row>
    <row r="39" spans="1:16">
      <c r="A39" s="136" t="s">
        <v>155</v>
      </c>
      <c r="B39" s="318" t="s">
        <v>143</v>
      </c>
      <c r="C39" s="319"/>
      <c r="D39" s="145">
        <f>D40+D41</f>
        <v>0</v>
      </c>
      <c r="E39" s="145">
        <f t="shared" ref="E39:O39" si="6">E40+E41</f>
        <v>0</v>
      </c>
      <c r="F39" s="145">
        <f t="shared" si="6"/>
        <v>0</v>
      </c>
      <c r="G39" s="145">
        <f t="shared" si="6"/>
        <v>0</v>
      </c>
      <c r="H39" s="145">
        <f t="shared" si="6"/>
        <v>0</v>
      </c>
      <c r="I39" s="145">
        <f t="shared" si="6"/>
        <v>0</v>
      </c>
      <c r="J39" s="145">
        <f t="shared" si="6"/>
        <v>14</v>
      </c>
      <c r="K39" s="145">
        <f t="shared" si="6"/>
        <v>0</v>
      </c>
      <c r="L39" s="145">
        <f t="shared" si="6"/>
        <v>0</v>
      </c>
      <c r="M39" s="145">
        <f t="shared" si="6"/>
        <v>0</v>
      </c>
      <c r="N39" s="145">
        <f t="shared" si="6"/>
        <v>0</v>
      </c>
      <c r="O39" s="145">
        <f t="shared" si="6"/>
        <v>0</v>
      </c>
      <c r="P39" s="142">
        <f t="shared" si="1"/>
        <v>14</v>
      </c>
    </row>
    <row r="40" spans="1:16">
      <c r="A40" s="136" t="s">
        <v>156</v>
      </c>
      <c r="B40" s="316" t="s">
        <v>145</v>
      </c>
      <c r="C40" s="317"/>
      <c r="D40" s="134"/>
      <c r="E40" s="134"/>
      <c r="F40" s="134"/>
      <c r="G40" s="134"/>
      <c r="H40" s="134"/>
      <c r="I40" s="134"/>
      <c r="J40" s="134">
        <v>14</v>
      </c>
      <c r="K40" s="134"/>
      <c r="L40" s="134"/>
      <c r="M40" s="134"/>
      <c r="N40" s="139"/>
      <c r="O40" s="144"/>
      <c r="P40" s="142">
        <f t="shared" si="1"/>
        <v>14</v>
      </c>
    </row>
    <row r="41" spans="1:16">
      <c r="A41" s="136" t="s">
        <v>157</v>
      </c>
      <c r="B41" s="316" t="s">
        <v>147</v>
      </c>
      <c r="C41" s="317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9"/>
      <c r="O41" s="144"/>
      <c r="P41" s="142">
        <f t="shared" si="1"/>
        <v>0</v>
      </c>
    </row>
    <row r="42" spans="1:16" ht="36" customHeight="1">
      <c r="A42" s="140" t="s">
        <v>158</v>
      </c>
      <c r="B42" s="318" t="s">
        <v>159</v>
      </c>
      <c r="C42" s="319"/>
      <c r="D42" s="145">
        <f>D43+D44+D45+D46</f>
        <v>0</v>
      </c>
      <c r="E42" s="145">
        <f t="shared" ref="E42:O42" si="7">E43+E44+E45+E46</f>
        <v>0</v>
      </c>
      <c r="F42" s="145">
        <f t="shared" si="7"/>
        <v>5</v>
      </c>
      <c r="G42" s="145">
        <f t="shared" si="7"/>
        <v>0</v>
      </c>
      <c r="H42" s="145">
        <f t="shared" si="7"/>
        <v>0</v>
      </c>
      <c r="I42" s="145">
        <f t="shared" si="7"/>
        <v>39</v>
      </c>
      <c r="J42" s="145">
        <f t="shared" si="7"/>
        <v>10</v>
      </c>
      <c r="K42" s="145">
        <f t="shared" si="7"/>
        <v>0</v>
      </c>
      <c r="L42" s="145">
        <f t="shared" si="7"/>
        <v>20</v>
      </c>
      <c r="M42" s="145">
        <f t="shared" si="7"/>
        <v>0</v>
      </c>
      <c r="N42" s="145">
        <f t="shared" si="7"/>
        <v>0</v>
      </c>
      <c r="O42" s="145">
        <f t="shared" si="7"/>
        <v>0</v>
      </c>
      <c r="P42" s="142">
        <f t="shared" si="1"/>
        <v>74</v>
      </c>
    </row>
    <row r="43" spans="1:16">
      <c r="A43" s="136" t="s">
        <v>160</v>
      </c>
      <c r="B43" s="316" t="s">
        <v>137</v>
      </c>
      <c r="C43" s="317"/>
      <c r="D43" s="134"/>
      <c r="E43" s="134"/>
      <c r="F43" s="134">
        <v>5</v>
      </c>
      <c r="G43" s="134"/>
      <c r="H43" s="148"/>
      <c r="I43" s="147">
        <v>39</v>
      </c>
      <c r="J43" s="134">
        <v>6</v>
      </c>
      <c r="K43" s="134"/>
      <c r="L43" s="134">
        <v>20</v>
      </c>
      <c r="M43" s="134"/>
      <c r="N43" s="139"/>
      <c r="O43" s="144"/>
      <c r="P43" s="142">
        <f t="shared" si="1"/>
        <v>70</v>
      </c>
    </row>
    <row r="44" spans="1:16">
      <c r="A44" s="136" t="s">
        <v>161</v>
      </c>
      <c r="B44" s="316" t="s">
        <v>139</v>
      </c>
      <c r="C44" s="317"/>
      <c r="D44" s="134"/>
      <c r="E44" s="148"/>
      <c r="F44" s="148"/>
      <c r="G44" s="134"/>
      <c r="H44" s="148"/>
      <c r="I44" s="134"/>
      <c r="J44" s="134">
        <v>1</v>
      </c>
      <c r="K44" s="134"/>
      <c r="L44" s="134"/>
      <c r="M44" s="134"/>
      <c r="N44" s="139"/>
      <c r="O44" s="144"/>
      <c r="P44" s="142">
        <f t="shared" si="1"/>
        <v>1</v>
      </c>
    </row>
    <row r="45" spans="1:16">
      <c r="A45" s="136" t="s">
        <v>162</v>
      </c>
      <c r="B45" s="316" t="s">
        <v>141</v>
      </c>
      <c r="C45" s="317"/>
      <c r="D45" s="134"/>
      <c r="E45" s="148"/>
      <c r="F45" s="148"/>
      <c r="G45" s="134"/>
      <c r="H45" s="148"/>
      <c r="I45" s="134"/>
      <c r="J45" s="134"/>
      <c r="K45" s="134"/>
      <c r="L45" s="134"/>
      <c r="M45" s="134"/>
      <c r="N45" s="139"/>
      <c r="O45" s="144"/>
      <c r="P45" s="142">
        <f t="shared" si="1"/>
        <v>0</v>
      </c>
    </row>
    <row r="46" spans="1:16">
      <c r="A46" s="136" t="s">
        <v>163</v>
      </c>
      <c r="B46" s="318" t="s">
        <v>143</v>
      </c>
      <c r="C46" s="319"/>
      <c r="D46" s="145">
        <f>D47+D48</f>
        <v>0</v>
      </c>
      <c r="E46" s="145">
        <f t="shared" ref="E46:O46" si="8">E47+E48</f>
        <v>0</v>
      </c>
      <c r="F46" s="145">
        <f t="shared" si="8"/>
        <v>0</v>
      </c>
      <c r="G46" s="145">
        <f t="shared" si="8"/>
        <v>0</v>
      </c>
      <c r="H46" s="145">
        <f t="shared" si="8"/>
        <v>0</v>
      </c>
      <c r="I46" s="145">
        <f t="shared" si="8"/>
        <v>0</v>
      </c>
      <c r="J46" s="145">
        <f t="shared" si="8"/>
        <v>3</v>
      </c>
      <c r="K46" s="145">
        <f t="shared" si="8"/>
        <v>0</v>
      </c>
      <c r="L46" s="145">
        <f t="shared" si="8"/>
        <v>0</v>
      </c>
      <c r="M46" s="145">
        <f t="shared" si="8"/>
        <v>0</v>
      </c>
      <c r="N46" s="145">
        <f t="shared" si="8"/>
        <v>0</v>
      </c>
      <c r="O46" s="145">
        <f t="shared" si="8"/>
        <v>0</v>
      </c>
      <c r="P46" s="142">
        <f t="shared" si="1"/>
        <v>3</v>
      </c>
    </row>
    <row r="47" spans="1:16">
      <c r="A47" s="136" t="s">
        <v>164</v>
      </c>
      <c r="B47" s="316" t="s">
        <v>145</v>
      </c>
      <c r="C47" s="317"/>
      <c r="D47" s="134"/>
      <c r="E47" s="148"/>
      <c r="F47" s="148"/>
      <c r="G47" s="134"/>
      <c r="H47" s="148"/>
      <c r="I47" s="134"/>
      <c r="J47" s="134">
        <v>3</v>
      </c>
      <c r="K47" s="134"/>
      <c r="L47" s="134"/>
      <c r="M47" s="134"/>
      <c r="N47" s="139"/>
      <c r="O47" s="144"/>
      <c r="P47" s="142">
        <f t="shared" si="1"/>
        <v>3</v>
      </c>
    </row>
    <row r="48" spans="1:16">
      <c r="A48" s="136" t="s">
        <v>165</v>
      </c>
      <c r="B48" s="316" t="s">
        <v>147</v>
      </c>
      <c r="C48" s="317"/>
      <c r="D48" s="134"/>
      <c r="E48" s="148"/>
      <c r="F48" s="148"/>
      <c r="G48" s="134"/>
      <c r="H48" s="148"/>
      <c r="I48" s="134"/>
      <c r="J48" s="134"/>
      <c r="K48" s="134"/>
      <c r="L48" s="134"/>
      <c r="M48" s="134"/>
      <c r="N48" s="139"/>
      <c r="O48" s="144"/>
      <c r="P48" s="142">
        <f t="shared" si="1"/>
        <v>0</v>
      </c>
    </row>
    <row r="49" spans="1:16" ht="70.5" customHeight="1">
      <c r="A49" s="140" t="s">
        <v>166</v>
      </c>
      <c r="B49" s="314" t="s">
        <v>167</v>
      </c>
      <c r="C49" s="315"/>
      <c r="D49" s="143">
        <f>D50+D51+D52+D53</f>
        <v>0</v>
      </c>
      <c r="E49" s="143">
        <f t="shared" ref="E49:O49" si="9">E50+E51+E52+E53</f>
        <v>0</v>
      </c>
      <c r="F49" s="143">
        <f t="shared" si="9"/>
        <v>0</v>
      </c>
      <c r="G49" s="143">
        <f t="shared" si="9"/>
        <v>0</v>
      </c>
      <c r="H49" s="143">
        <f t="shared" si="9"/>
        <v>0</v>
      </c>
      <c r="I49" s="143">
        <f t="shared" si="9"/>
        <v>0</v>
      </c>
      <c r="J49" s="143">
        <f t="shared" si="9"/>
        <v>0</v>
      </c>
      <c r="K49" s="143">
        <f t="shared" si="9"/>
        <v>0</v>
      </c>
      <c r="L49" s="143">
        <f t="shared" si="9"/>
        <v>0</v>
      </c>
      <c r="M49" s="143">
        <f t="shared" si="9"/>
        <v>0</v>
      </c>
      <c r="N49" s="143">
        <f t="shared" si="9"/>
        <v>0</v>
      </c>
      <c r="O49" s="143">
        <f t="shared" si="9"/>
        <v>0</v>
      </c>
      <c r="P49" s="142">
        <f t="shared" si="1"/>
        <v>0</v>
      </c>
    </row>
    <row r="50" spans="1:16">
      <c r="A50" s="136" t="s">
        <v>168</v>
      </c>
      <c r="B50" s="316" t="s">
        <v>137</v>
      </c>
      <c r="C50" s="317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9"/>
      <c r="O50" s="144"/>
      <c r="P50" s="142">
        <f t="shared" si="1"/>
        <v>0</v>
      </c>
    </row>
    <row r="51" spans="1:16">
      <c r="A51" s="136" t="s">
        <v>169</v>
      </c>
      <c r="B51" s="316" t="s">
        <v>139</v>
      </c>
      <c r="C51" s="317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9"/>
      <c r="O51" s="144"/>
      <c r="P51" s="142">
        <f t="shared" si="1"/>
        <v>0</v>
      </c>
    </row>
    <row r="52" spans="1:16">
      <c r="A52" s="136" t="s">
        <v>170</v>
      </c>
      <c r="B52" s="316" t="s">
        <v>141</v>
      </c>
      <c r="C52" s="317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9"/>
      <c r="O52" s="144"/>
      <c r="P52" s="142">
        <f t="shared" si="1"/>
        <v>0</v>
      </c>
    </row>
    <row r="53" spans="1:16">
      <c r="A53" s="136" t="s">
        <v>171</v>
      </c>
      <c r="B53" s="318" t="s">
        <v>143</v>
      </c>
      <c r="C53" s="319"/>
      <c r="D53" s="145">
        <f>D54+D55</f>
        <v>0</v>
      </c>
      <c r="E53" s="145">
        <f t="shared" ref="E53:O53" si="10">E54+E55</f>
        <v>0</v>
      </c>
      <c r="F53" s="145">
        <f t="shared" si="10"/>
        <v>0</v>
      </c>
      <c r="G53" s="145">
        <f t="shared" si="10"/>
        <v>0</v>
      </c>
      <c r="H53" s="145">
        <f t="shared" si="10"/>
        <v>0</v>
      </c>
      <c r="I53" s="145">
        <f t="shared" si="10"/>
        <v>0</v>
      </c>
      <c r="J53" s="145">
        <f t="shared" si="10"/>
        <v>0</v>
      </c>
      <c r="K53" s="145">
        <f t="shared" si="10"/>
        <v>0</v>
      </c>
      <c r="L53" s="145">
        <f t="shared" si="10"/>
        <v>0</v>
      </c>
      <c r="M53" s="145">
        <f t="shared" si="10"/>
        <v>0</v>
      </c>
      <c r="N53" s="145">
        <f t="shared" si="10"/>
        <v>0</v>
      </c>
      <c r="O53" s="145">
        <f t="shared" si="10"/>
        <v>0</v>
      </c>
      <c r="P53" s="142">
        <f t="shared" si="1"/>
        <v>0</v>
      </c>
    </row>
    <row r="54" spans="1:16">
      <c r="A54" s="136" t="s">
        <v>172</v>
      </c>
      <c r="B54" s="316" t="s">
        <v>145</v>
      </c>
      <c r="C54" s="317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9"/>
      <c r="O54" s="144"/>
      <c r="P54" s="142">
        <f t="shared" si="1"/>
        <v>0</v>
      </c>
    </row>
    <row r="55" spans="1:16">
      <c r="A55" s="136" t="s">
        <v>173</v>
      </c>
      <c r="B55" s="316" t="s">
        <v>147</v>
      </c>
      <c r="C55" s="317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9"/>
      <c r="O55" s="144"/>
      <c r="P55" s="142">
        <f t="shared" si="1"/>
        <v>0</v>
      </c>
    </row>
    <row r="56" spans="1:16">
      <c r="A56" s="322" t="s">
        <v>174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4"/>
    </row>
    <row r="57" spans="1:16" ht="48" customHeight="1">
      <c r="A57" s="136" t="s">
        <v>175</v>
      </c>
      <c r="B57" s="325" t="s">
        <v>176</v>
      </c>
      <c r="C57" s="326"/>
      <c r="D57" s="150">
        <f>D58+D59+D60+D61</f>
        <v>0</v>
      </c>
      <c r="E57" s="150">
        <f t="shared" ref="E57:O57" si="11">E58+E59+E60+E61</f>
        <v>0</v>
      </c>
      <c r="F57" s="150">
        <f t="shared" si="11"/>
        <v>15000</v>
      </c>
      <c r="G57" s="150">
        <f t="shared" si="11"/>
        <v>0</v>
      </c>
      <c r="H57" s="150">
        <f t="shared" si="11"/>
        <v>0</v>
      </c>
      <c r="I57" s="150">
        <f t="shared" si="11"/>
        <v>39500</v>
      </c>
      <c r="J57" s="150">
        <f t="shared" si="11"/>
        <v>605000</v>
      </c>
      <c r="K57" s="150">
        <f t="shared" si="11"/>
        <v>0</v>
      </c>
      <c r="L57" s="150">
        <f t="shared" si="11"/>
        <v>41500</v>
      </c>
      <c r="M57" s="150">
        <f t="shared" si="11"/>
        <v>0</v>
      </c>
      <c r="N57" s="150">
        <f t="shared" si="11"/>
        <v>0</v>
      </c>
      <c r="O57" s="150">
        <f t="shared" si="11"/>
        <v>0</v>
      </c>
      <c r="P57" s="142">
        <f t="shared" si="1"/>
        <v>701000</v>
      </c>
    </row>
    <row r="58" spans="1:16">
      <c r="A58" s="136" t="s">
        <v>178</v>
      </c>
      <c r="B58" s="316" t="s">
        <v>137</v>
      </c>
      <c r="C58" s="317"/>
      <c r="D58" s="134"/>
      <c r="E58" s="134"/>
      <c r="F58" s="134">
        <v>15000</v>
      </c>
      <c r="G58" s="134"/>
      <c r="H58" s="134"/>
      <c r="I58" s="134">
        <v>39500</v>
      </c>
      <c r="J58" s="134">
        <v>15000</v>
      </c>
      <c r="K58" s="134"/>
      <c r="L58" s="134">
        <v>41500</v>
      </c>
      <c r="M58" s="134"/>
      <c r="N58" s="134"/>
      <c r="O58" s="134"/>
      <c r="P58" s="142">
        <f t="shared" si="1"/>
        <v>111000</v>
      </c>
    </row>
    <row r="59" spans="1:16">
      <c r="A59" s="136" t="s">
        <v>179</v>
      </c>
      <c r="B59" s="316" t="s">
        <v>139</v>
      </c>
      <c r="C59" s="317"/>
      <c r="D59" s="134"/>
      <c r="E59" s="134"/>
      <c r="F59" s="134"/>
      <c r="G59" s="134"/>
      <c r="H59" s="134"/>
      <c r="I59" s="134"/>
      <c r="J59" s="134">
        <v>500000</v>
      </c>
      <c r="K59" s="134"/>
      <c r="L59" s="134"/>
      <c r="M59" s="134"/>
      <c r="N59" s="134"/>
      <c r="O59" s="134"/>
      <c r="P59" s="142">
        <f t="shared" si="1"/>
        <v>500000</v>
      </c>
    </row>
    <row r="60" spans="1:16">
      <c r="A60" s="136" t="s">
        <v>180</v>
      </c>
      <c r="B60" s="316" t="s">
        <v>141</v>
      </c>
      <c r="C60" s="317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42">
        <f t="shared" si="1"/>
        <v>0</v>
      </c>
    </row>
    <row r="61" spans="1:16">
      <c r="A61" s="136" t="s">
        <v>181</v>
      </c>
      <c r="B61" s="327" t="s">
        <v>143</v>
      </c>
      <c r="C61" s="328"/>
      <c r="D61" s="150">
        <f>D62+D63</f>
        <v>0</v>
      </c>
      <c r="E61" s="150">
        <f t="shared" ref="E61:O61" si="12">E62+E63</f>
        <v>0</v>
      </c>
      <c r="F61" s="150">
        <f t="shared" si="12"/>
        <v>0</v>
      </c>
      <c r="G61" s="150">
        <f t="shared" si="12"/>
        <v>0</v>
      </c>
      <c r="H61" s="150">
        <f t="shared" si="12"/>
        <v>0</v>
      </c>
      <c r="I61" s="150">
        <f t="shared" si="12"/>
        <v>0</v>
      </c>
      <c r="J61" s="150">
        <f t="shared" si="12"/>
        <v>90000</v>
      </c>
      <c r="K61" s="150">
        <f t="shared" si="12"/>
        <v>0</v>
      </c>
      <c r="L61" s="150">
        <f t="shared" si="12"/>
        <v>0</v>
      </c>
      <c r="M61" s="150">
        <f t="shared" si="12"/>
        <v>0</v>
      </c>
      <c r="N61" s="150">
        <f t="shared" si="12"/>
        <v>0</v>
      </c>
      <c r="O61" s="150">
        <f t="shared" si="12"/>
        <v>0</v>
      </c>
      <c r="P61" s="142">
        <f t="shared" si="1"/>
        <v>90000</v>
      </c>
    </row>
    <row r="62" spans="1:16">
      <c r="A62" s="136" t="s">
        <v>182</v>
      </c>
      <c r="B62" s="316" t="s">
        <v>145</v>
      </c>
      <c r="C62" s="317"/>
      <c r="D62" s="134"/>
      <c r="E62" s="134"/>
      <c r="F62" s="134"/>
      <c r="G62" s="134"/>
      <c r="H62" s="134"/>
      <c r="I62" s="134"/>
      <c r="J62" s="134">
        <v>90000</v>
      </c>
      <c r="K62" s="134"/>
      <c r="L62" s="134"/>
      <c r="M62" s="134"/>
      <c r="N62" s="134"/>
      <c r="O62" s="134"/>
      <c r="P62" s="142">
        <f t="shared" si="1"/>
        <v>90000</v>
      </c>
    </row>
    <row r="63" spans="1:16">
      <c r="A63" s="136" t="s">
        <v>183</v>
      </c>
      <c r="B63" s="316" t="s">
        <v>147</v>
      </c>
      <c r="C63" s="317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42">
        <f t="shared" si="1"/>
        <v>0</v>
      </c>
    </row>
    <row r="64" spans="1:16" ht="101.25" customHeight="1">
      <c r="A64" s="136" t="s">
        <v>184</v>
      </c>
      <c r="B64" s="329" t="s">
        <v>374</v>
      </c>
      <c r="C64" s="330"/>
      <c r="D64" s="151"/>
      <c r="E64" s="151"/>
      <c r="F64" s="151"/>
      <c r="G64" s="151"/>
      <c r="H64" s="151"/>
      <c r="I64" s="151"/>
      <c r="J64" s="147">
        <v>3</v>
      </c>
      <c r="K64" s="151"/>
      <c r="L64" s="147">
        <v>1</v>
      </c>
      <c r="M64" s="151"/>
      <c r="N64" s="151"/>
      <c r="O64" s="151"/>
      <c r="P64" s="142">
        <f t="shared" si="1"/>
        <v>4</v>
      </c>
    </row>
    <row r="65" spans="1:16" ht="101.25" customHeight="1">
      <c r="A65" s="136" t="s">
        <v>187</v>
      </c>
      <c r="B65" s="331" t="s">
        <v>375</v>
      </c>
      <c r="C65" s="317"/>
      <c r="D65" s="134"/>
      <c r="E65" s="134"/>
      <c r="F65" s="134"/>
      <c r="G65" s="134"/>
      <c r="H65" s="134"/>
      <c r="I65" s="134"/>
      <c r="J65" s="134">
        <v>560000</v>
      </c>
      <c r="K65" s="134"/>
      <c r="L65" s="134">
        <v>2000</v>
      </c>
      <c r="M65" s="134"/>
      <c r="N65" s="134"/>
      <c r="O65" s="134"/>
      <c r="P65" s="142">
        <f t="shared" si="1"/>
        <v>562000</v>
      </c>
    </row>
    <row r="66" spans="1:16" ht="101.25" customHeight="1">
      <c r="A66" s="136" t="s">
        <v>189</v>
      </c>
      <c r="B66" s="331" t="s">
        <v>376</v>
      </c>
      <c r="C66" s="317"/>
      <c r="D66" s="134"/>
      <c r="E66" s="134"/>
      <c r="F66" s="134"/>
      <c r="G66" s="134"/>
      <c r="H66" s="134"/>
      <c r="I66" s="134"/>
      <c r="J66" s="134">
        <v>4</v>
      </c>
      <c r="K66" s="134"/>
      <c r="L66" s="134"/>
      <c r="M66" s="134"/>
      <c r="N66" s="134"/>
      <c r="O66" s="134"/>
      <c r="P66" s="142">
        <f t="shared" si="1"/>
        <v>4</v>
      </c>
    </row>
    <row r="67" spans="1:16" ht="101.25" customHeight="1">
      <c r="A67" s="136" t="s">
        <v>191</v>
      </c>
      <c r="B67" s="331" t="s">
        <v>377</v>
      </c>
      <c r="C67" s="317"/>
      <c r="D67" s="134"/>
      <c r="E67" s="134"/>
      <c r="F67" s="134"/>
      <c r="G67" s="134"/>
      <c r="H67" s="134"/>
      <c r="I67" s="134"/>
      <c r="J67" s="134">
        <v>48500</v>
      </c>
      <c r="K67" s="134"/>
      <c r="L67" s="134"/>
      <c r="M67" s="134"/>
      <c r="N67" s="134"/>
      <c r="O67" s="134"/>
      <c r="P67" s="142">
        <f t="shared" si="1"/>
        <v>48500</v>
      </c>
    </row>
    <row r="68" spans="1:16" ht="96.75" customHeight="1">
      <c r="A68" s="140" t="s">
        <v>193</v>
      </c>
      <c r="B68" s="332" t="s">
        <v>378</v>
      </c>
      <c r="C68" s="315"/>
      <c r="D68" s="143">
        <f>D69+D70+D71+D72</f>
        <v>0</v>
      </c>
      <c r="E68" s="143">
        <f t="shared" ref="E68:O68" si="13">E69+E70+E71+E72</f>
        <v>0</v>
      </c>
      <c r="F68" s="143">
        <f t="shared" si="13"/>
        <v>0</v>
      </c>
      <c r="G68" s="143">
        <f t="shared" si="13"/>
        <v>0</v>
      </c>
      <c r="H68" s="143">
        <f t="shared" si="13"/>
        <v>0</v>
      </c>
      <c r="I68" s="143">
        <f t="shared" si="13"/>
        <v>0</v>
      </c>
      <c r="J68" s="143">
        <f t="shared" si="13"/>
        <v>0</v>
      </c>
      <c r="K68" s="143">
        <f t="shared" si="13"/>
        <v>0</v>
      </c>
      <c r="L68" s="143">
        <f t="shared" si="13"/>
        <v>1</v>
      </c>
      <c r="M68" s="143">
        <f t="shared" si="13"/>
        <v>0</v>
      </c>
      <c r="N68" s="143">
        <f t="shared" si="13"/>
        <v>0</v>
      </c>
      <c r="O68" s="143">
        <f t="shared" si="13"/>
        <v>0</v>
      </c>
      <c r="P68" s="142">
        <f t="shared" si="1"/>
        <v>1</v>
      </c>
    </row>
    <row r="69" spans="1:16">
      <c r="A69" s="134" t="s">
        <v>196</v>
      </c>
      <c r="B69" s="316" t="s">
        <v>137</v>
      </c>
      <c r="C69" s="317"/>
      <c r="D69" s="134"/>
      <c r="E69" s="134"/>
      <c r="F69" s="134"/>
      <c r="G69" s="134"/>
      <c r="H69" s="134"/>
      <c r="I69" s="134"/>
      <c r="J69" s="134"/>
      <c r="K69" s="134"/>
      <c r="L69" s="134">
        <v>1</v>
      </c>
      <c r="M69" s="134"/>
      <c r="N69" s="134"/>
      <c r="O69" s="134"/>
      <c r="P69" s="142">
        <f t="shared" si="1"/>
        <v>1</v>
      </c>
    </row>
    <row r="70" spans="1:16">
      <c r="A70" s="134" t="s">
        <v>197</v>
      </c>
      <c r="B70" s="316" t="s">
        <v>139</v>
      </c>
      <c r="C70" s="317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42">
        <f t="shared" si="1"/>
        <v>0</v>
      </c>
    </row>
    <row r="71" spans="1:16">
      <c r="A71" s="134" t="s">
        <v>198</v>
      </c>
      <c r="B71" s="316" t="s">
        <v>141</v>
      </c>
      <c r="C71" s="317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42">
        <f t="shared" si="1"/>
        <v>0</v>
      </c>
    </row>
    <row r="72" spans="1:16">
      <c r="A72" s="134" t="s">
        <v>199</v>
      </c>
      <c r="B72" s="318" t="s">
        <v>143</v>
      </c>
      <c r="C72" s="319"/>
      <c r="D72" s="145">
        <f>D73+D74</f>
        <v>0</v>
      </c>
      <c r="E72" s="145">
        <f t="shared" ref="E72:O72" si="14">E73+E74</f>
        <v>0</v>
      </c>
      <c r="F72" s="145">
        <f t="shared" si="14"/>
        <v>0</v>
      </c>
      <c r="G72" s="145">
        <f t="shared" si="14"/>
        <v>0</v>
      </c>
      <c r="H72" s="145">
        <f t="shared" si="14"/>
        <v>0</v>
      </c>
      <c r="I72" s="145">
        <f t="shared" si="14"/>
        <v>0</v>
      </c>
      <c r="J72" s="145">
        <f t="shared" si="14"/>
        <v>0</v>
      </c>
      <c r="K72" s="145">
        <f t="shared" si="14"/>
        <v>0</v>
      </c>
      <c r="L72" s="145">
        <f t="shared" si="14"/>
        <v>0</v>
      </c>
      <c r="M72" s="145">
        <f t="shared" si="14"/>
        <v>0</v>
      </c>
      <c r="N72" s="145">
        <f t="shared" si="14"/>
        <v>0</v>
      </c>
      <c r="O72" s="145">
        <f t="shared" si="14"/>
        <v>0</v>
      </c>
      <c r="P72" s="142">
        <f t="shared" si="1"/>
        <v>0</v>
      </c>
    </row>
    <row r="73" spans="1:16">
      <c r="A73" s="134" t="s">
        <v>200</v>
      </c>
      <c r="B73" s="316" t="s">
        <v>145</v>
      </c>
      <c r="C73" s="317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42">
        <f t="shared" si="1"/>
        <v>0</v>
      </c>
    </row>
    <row r="74" spans="1:16">
      <c r="A74" s="134" t="s">
        <v>201</v>
      </c>
      <c r="B74" s="316" t="s">
        <v>202</v>
      </c>
      <c r="C74" s="317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42">
        <f t="shared" si="1"/>
        <v>0</v>
      </c>
    </row>
    <row r="75" spans="1:16" ht="90" customHeight="1">
      <c r="A75" s="152" t="s">
        <v>203</v>
      </c>
      <c r="B75" s="333" t="s">
        <v>379</v>
      </c>
      <c r="C75" s="326"/>
      <c r="D75" s="150">
        <f>D76+D77+D78+D79</f>
        <v>0</v>
      </c>
      <c r="E75" s="150">
        <f t="shared" ref="E75:O75" si="15">E76+E77+E78+E79</f>
        <v>0</v>
      </c>
      <c r="F75" s="150">
        <f t="shared" si="15"/>
        <v>0</v>
      </c>
      <c r="G75" s="150">
        <f t="shared" si="15"/>
        <v>0</v>
      </c>
      <c r="H75" s="150">
        <f t="shared" si="15"/>
        <v>0</v>
      </c>
      <c r="I75" s="150">
        <f t="shared" si="15"/>
        <v>0</v>
      </c>
      <c r="J75" s="150">
        <f t="shared" si="15"/>
        <v>0</v>
      </c>
      <c r="K75" s="150">
        <f t="shared" si="15"/>
        <v>0</v>
      </c>
      <c r="L75" s="150">
        <f t="shared" si="15"/>
        <v>2000</v>
      </c>
      <c r="M75" s="150">
        <f t="shared" si="15"/>
        <v>0</v>
      </c>
      <c r="N75" s="150">
        <f t="shared" si="15"/>
        <v>0</v>
      </c>
      <c r="O75" s="150">
        <f t="shared" si="15"/>
        <v>0</v>
      </c>
      <c r="P75" s="142">
        <f t="shared" si="1"/>
        <v>2000</v>
      </c>
    </row>
    <row r="76" spans="1:16">
      <c r="A76" s="134" t="s">
        <v>205</v>
      </c>
      <c r="B76" s="334" t="s">
        <v>137</v>
      </c>
      <c r="C76" s="317"/>
      <c r="D76" s="134"/>
      <c r="E76" s="134"/>
      <c r="F76" s="134">
        <v>0</v>
      </c>
      <c r="G76" s="134"/>
      <c r="H76" s="134"/>
      <c r="I76" s="134"/>
      <c r="J76" s="134"/>
      <c r="K76" s="134"/>
      <c r="L76" s="134">
        <v>2000</v>
      </c>
      <c r="M76" s="134"/>
      <c r="N76" s="134"/>
      <c r="O76" s="134"/>
      <c r="P76" s="142">
        <f t="shared" si="1"/>
        <v>2000</v>
      </c>
    </row>
    <row r="77" spans="1:16">
      <c r="A77" s="134" t="s">
        <v>206</v>
      </c>
      <c r="B77" s="334" t="s">
        <v>139</v>
      </c>
      <c r="C77" s="317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42">
        <f t="shared" si="1"/>
        <v>0</v>
      </c>
    </row>
    <row r="78" spans="1:16">
      <c r="A78" s="134" t="s">
        <v>207</v>
      </c>
      <c r="B78" s="334" t="s">
        <v>141</v>
      </c>
      <c r="C78" s="317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42">
        <f t="shared" si="1"/>
        <v>0</v>
      </c>
    </row>
    <row r="79" spans="1:16">
      <c r="A79" s="134" t="s">
        <v>208</v>
      </c>
      <c r="B79" s="335" t="s">
        <v>143</v>
      </c>
      <c r="C79" s="328"/>
      <c r="D79" s="150">
        <f>D80+D81</f>
        <v>0</v>
      </c>
      <c r="E79" s="150">
        <f t="shared" ref="E79:O79" si="16">E80+E81</f>
        <v>0</v>
      </c>
      <c r="F79" s="150">
        <f t="shared" si="16"/>
        <v>0</v>
      </c>
      <c r="G79" s="150">
        <f t="shared" si="16"/>
        <v>0</v>
      </c>
      <c r="H79" s="150">
        <f t="shared" si="16"/>
        <v>0</v>
      </c>
      <c r="I79" s="150">
        <f t="shared" si="16"/>
        <v>0</v>
      </c>
      <c r="J79" s="150">
        <f t="shared" si="16"/>
        <v>0</v>
      </c>
      <c r="K79" s="150">
        <f t="shared" si="16"/>
        <v>0</v>
      </c>
      <c r="L79" s="150">
        <f t="shared" si="16"/>
        <v>0</v>
      </c>
      <c r="M79" s="150">
        <f t="shared" si="16"/>
        <v>0</v>
      </c>
      <c r="N79" s="150">
        <f t="shared" si="16"/>
        <v>0</v>
      </c>
      <c r="O79" s="150">
        <f t="shared" si="16"/>
        <v>0</v>
      </c>
      <c r="P79" s="142">
        <f t="shared" si="1"/>
        <v>0</v>
      </c>
    </row>
    <row r="80" spans="1:16">
      <c r="A80" s="134" t="s">
        <v>209</v>
      </c>
      <c r="B80" s="334" t="s">
        <v>145</v>
      </c>
      <c r="C80" s="317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42">
        <f t="shared" si="1"/>
        <v>0</v>
      </c>
    </row>
    <row r="81" spans="1:16">
      <c r="A81" s="134" t="s">
        <v>210</v>
      </c>
      <c r="B81" s="334" t="s">
        <v>202</v>
      </c>
      <c r="C81" s="317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42">
        <f t="shared" si="1"/>
        <v>0</v>
      </c>
    </row>
    <row r="82" spans="1:16" ht="97.5" customHeight="1">
      <c r="A82" s="153" t="s">
        <v>211</v>
      </c>
      <c r="B82" s="332" t="s">
        <v>380</v>
      </c>
      <c r="C82" s="315"/>
      <c r="D82" s="143">
        <f>D83+D84+D85+D86</f>
        <v>0</v>
      </c>
      <c r="E82" s="143">
        <f t="shared" ref="E82:O82" si="17">E83+E84+E85+E86</f>
        <v>0</v>
      </c>
      <c r="F82" s="143">
        <f t="shared" si="17"/>
        <v>0</v>
      </c>
      <c r="G82" s="143">
        <f t="shared" si="17"/>
        <v>0</v>
      </c>
      <c r="H82" s="143">
        <f t="shared" si="17"/>
        <v>0</v>
      </c>
      <c r="I82" s="143">
        <f t="shared" si="17"/>
        <v>0</v>
      </c>
      <c r="J82" s="143">
        <f t="shared" si="17"/>
        <v>1</v>
      </c>
      <c r="K82" s="143">
        <f t="shared" si="17"/>
        <v>0</v>
      </c>
      <c r="L82" s="143">
        <f t="shared" si="17"/>
        <v>0</v>
      </c>
      <c r="M82" s="143">
        <f t="shared" si="17"/>
        <v>0</v>
      </c>
      <c r="N82" s="143">
        <f t="shared" si="17"/>
        <v>0</v>
      </c>
      <c r="O82" s="143">
        <f t="shared" si="17"/>
        <v>0</v>
      </c>
      <c r="P82" s="142">
        <f t="shared" si="1"/>
        <v>1</v>
      </c>
    </row>
    <row r="83" spans="1:16">
      <c r="A83" s="154" t="s">
        <v>213</v>
      </c>
      <c r="B83" s="316" t="s">
        <v>137</v>
      </c>
      <c r="C83" s="317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42">
        <f t="shared" si="1"/>
        <v>0</v>
      </c>
    </row>
    <row r="84" spans="1:16">
      <c r="A84" s="154" t="s">
        <v>214</v>
      </c>
      <c r="B84" s="316" t="s">
        <v>139</v>
      </c>
      <c r="C84" s="317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42">
        <f t="shared" ref="P84:P119" si="18">D84+E84+F84+G84+H84+I84+J84+K84+L84+M84+N84+O84</f>
        <v>0</v>
      </c>
    </row>
    <row r="85" spans="1:16">
      <c r="A85" s="154" t="s">
        <v>215</v>
      </c>
      <c r="B85" s="316" t="s">
        <v>141</v>
      </c>
      <c r="C85" s="317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42">
        <f t="shared" si="18"/>
        <v>0</v>
      </c>
    </row>
    <row r="86" spans="1:16">
      <c r="A86" s="154" t="s">
        <v>216</v>
      </c>
      <c r="B86" s="318" t="s">
        <v>143</v>
      </c>
      <c r="C86" s="319"/>
      <c r="D86" s="145">
        <f>D87+D88</f>
        <v>0</v>
      </c>
      <c r="E86" s="145">
        <f t="shared" ref="E86:O86" si="19">E87+E88</f>
        <v>0</v>
      </c>
      <c r="F86" s="145">
        <f t="shared" si="19"/>
        <v>0</v>
      </c>
      <c r="G86" s="145">
        <f t="shared" si="19"/>
        <v>0</v>
      </c>
      <c r="H86" s="145">
        <f t="shared" si="19"/>
        <v>0</v>
      </c>
      <c r="I86" s="145">
        <f t="shared" si="19"/>
        <v>0</v>
      </c>
      <c r="J86" s="145">
        <f t="shared" si="19"/>
        <v>1</v>
      </c>
      <c r="K86" s="145">
        <f t="shared" si="19"/>
        <v>0</v>
      </c>
      <c r="L86" s="145">
        <f t="shared" si="19"/>
        <v>0</v>
      </c>
      <c r="M86" s="145">
        <f t="shared" si="19"/>
        <v>0</v>
      </c>
      <c r="N86" s="145">
        <f t="shared" si="19"/>
        <v>0</v>
      </c>
      <c r="O86" s="145">
        <f t="shared" si="19"/>
        <v>0</v>
      </c>
      <c r="P86" s="142">
        <f t="shared" si="18"/>
        <v>1</v>
      </c>
    </row>
    <row r="87" spans="1:16">
      <c r="A87" s="154" t="s">
        <v>217</v>
      </c>
      <c r="B87" s="316" t="s">
        <v>145</v>
      </c>
      <c r="C87" s="317"/>
      <c r="D87" s="134"/>
      <c r="E87" s="134"/>
      <c r="F87" s="134"/>
      <c r="G87" s="134"/>
      <c r="H87" s="134"/>
      <c r="I87" s="134"/>
      <c r="J87" s="134">
        <v>1</v>
      </c>
      <c r="K87" s="134"/>
      <c r="L87" s="134"/>
      <c r="M87" s="134"/>
      <c r="N87" s="134"/>
      <c r="O87" s="134"/>
      <c r="P87" s="142">
        <f t="shared" si="18"/>
        <v>1</v>
      </c>
    </row>
    <row r="88" spans="1:16">
      <c r="A88" s="154" t="s">
        <v>218</v>
      </c>
      <c r="B88" s="316" t="s">
        <v>202</v>
      </c>
      <c r="C88" s="317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42">
        <f t="shared" si="18"/>
        <v>0</v>
      </c>
    </row>
    <row r="89" spans="1:16" ht="95.25" customHeight="1">
      <c r="A89" s="153" t="s">
        <v>219</v>
      </c>
      <c r="B89" s="333" t="s">
        <v>381</v>
      </c>
      <c r="C89" s="326"/>
      <c r="D89" s="150">
        <f>D90+D91+D92+D93</f>
        <v>0</v>
      </c>
      <c r="E89" s="150">
        <f t="shared" ref="E89:O89" si="20">E90+E91+E92+E93</f>
        <v>0</v>
      </c>
      <c r="F89" s="150">
        <f t="shared" si="20"/>
        <v>0</v>
      </c>
      <c r="G89" s="150">
        <f t="shared" si="20"/>
        <v>0</v>
      </c>
      <c r="H89" s="150">
        <f t="shared" si="20"/>
        <v>0</v>
      </c>
      <c r="I89" s="150">
        <f t="shared" si="20"/>
        <v>0</v>
      </c>
      <c r="J89" s="150">
        <f t="shared" si="20"/>
        <v>15000</v>
      </c>
      <c r="K89" s="150">
        <f t="shared" si="20"/>
        <v>0</v>
      </c>
      <c r="L89" s="150">
        <f t="shared" si="20"/>
        <v>0</v>
      </c>
      <c r="M89" s="150">
        <f t="shared" si="20"/>
        <v>0</v>
      </c>
      <c r="N89" s="150">
        <f t="shared" si="20"/>
        <v>0</v>
      </c>
      <c r="O89" s="150">
        <f t="shared" si="20"/>
        <v>0</v>
      </c>
      <c r="P89" s="142">
        <f t="shared" si="18"/>
        <v>15000</v>
      </c>
    </row>
    <row r="90" spans="1:16">
      <c r="A90" s="154" t="s">
        <v>221</v>
      </c>
      <c r="B90" s="334" t="s">
        <v>137</v>
      </c>
      <c r="C90" s="317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42">
        <f t="shared" si="18"/>
        <v>0</v>
      </c>
    </row>
    <row r="91" spans="1:16">
      <c r="A91" s="154" t="s">
        <v>222</v>
      </c>
      <c r="B91" s="334" t="s">
        <v>139</v>
      </c>
      <c r="C91" s="317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42">
        <f t="shared" si="18"/>
        <v>0</v>
      </c>
    </row>
    <row r="92" spans="1:16">
      <c r="A92" s="154" t="s">
        <v>223</v>
      </c>
      <c r="B92" s="334" t="s">
        <v>141</v>
      </c>
      <c r="C92" s="317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42">
        <f t="shared" si="18"/>
        <v>0</v>
      </c>
    </row>
    <row r="93" spans="1:16">
      <c r="A93" s="154" t="s">
        <v>224</v>
      </c>
      <c r="B93" s="335" t="s">
        <v>143</v>
      </c>
      <c r="C93" s="328"/>
      <c r="D93" s="150">
        <f>D94+D95</f>
        <v>0</v>
      </c>
      <c r="E93" s="150">
        <f t="shared" ref="E93:O93" si="21">E94+E95</f>
        <v>0</v>
      </c>
      <c r="F93" s="150">
        <f t="shared" si="21"/>
        <v>0</v>
      </c>
      <c r="G93" s="150">
        <f t="shared" si="21"/>
        <v>0</v>
      </c>
      <c r="H93" s="150">
        <f t="shared" si="21"/>
        <v>0</v>
      </c>
      <c r="I93" s="150">
        <f t="shared" si="21"/>
        <v>0</v>
      </c>
      <c r="J93" s="150">
        <f t="shared" si="21"/>
        <v>15000</v>
      </c>
      <c r="K93" s="150">
        <f t="shared" si="21"/>
        <v>0</v>
      </c>
      <c r="L93" s="150">
        <f t="shared" si="21"/>
        <v>0</v>
      </c>
      <c r="M93" s="150">
        <f t="shared" si="21"/>
        <v>0</v>
      </c>
      <c r="N93" s="150">
        <f t="shared" si="21"/>
        <v>0</v>
      </c>
      <c r="O93" s="150">
        <f t="shared" si="21"/>
        <v>0</v>
      </c>
      <c r="P93" s="142">
        <f t="shared" si="18"/>
        <v>15000</v>
      </c>
    </row>
    <row r="94" spans="1:16">
      <c r="A94" s="154" t="s">
        <v>225</v>
      </c>
      <c r="B94" s="334" t="s">
        <v>145</v>
      </c>
      <c r="C94" s="317"/>
      <c r="D94" s="134"/>
      <c r="E94" s="134"/>
      <c r="F94" s="134"/>
      <c r="G94" s="134"/>
      <c r="H94" s="134"/>
      <c r="I94" s="134"/>
      <c r="J94" s="134">
        <v>15000</v>
      </c>
      <c r="K94" s="134"/>
      <c r="L94" s="134"/>
      <c r="M94" s="134"/>
      <c r="N94" s="134"/>
      <c r="O94" s="134"/>
      <c r="P94" s="142">
        <f t="shared" si="18"/>
        <v>15000</v>
      </c>
    </row>
    <row r="95" spans="1:16">
      <c r="A95" s="154" t="s">
        <v>226</v>
      </c>
      <c r="B95" s="334" t="s">
        <v>202</v>
      </c>
      <c r="C95" s="317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42">
        <f t="shared" si="18"/>
        <v>0</v>
      </c>
    </row>
    <row r="96" spans="1:16" ht="106.5" customHeight="1">
      <c r="A96" s="155" t="s">
        <v>227</v>
      </c>
      <c r="B96" s="336" t="s">
        <v>382</v>
      </c>
      <c r="C96" s="337"/>
      <c r="D96" s="134"/>
      <c r="E96" s="134"/>
      <c r="F96" s="134">
        <v>4</v>
      </c>
      <c r="G96" s="134"/>
      <c r="H96" s="134"/>
      <c r="I96" s="134">
        <v>22</v>
      </c>
      <c r="J96" s="134">
        <v>3</v>
      </c>
      <c r="K96" s="134"/>
      <c r="L96" s="134">
        <v>12</v>
      </c>
      <c r="M96" s="134"/>
      <c r="N96" s="134"/>
      <c r="O96" s="134"/>
      <c r="P96" s="142">
        <f t="shared" si="18"/>
        <v>41</v>
      </c>
    </row>
    <row r="97" spans="1:16" ht="38.25" customHeight="1">
      <c r="A97" s="155" t="s">
        <v>229</v>
      </c>
      <c r="B97" s="338" t="s">
        <v>230</v>
      </c>
      <c r="C97" s="337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42">
        <f t="shared" si="18"/>
        <v>0</v>
      </c>
    </row>
    <row r="98" spans="1:16" ht="115.5" customHeight="1">
      <c r="A98" s="136" t="s">
        <v>231</v>
      </c>
      <c r="B98" s="336" t="s">
        <v>383</v>
      </c>
      <c r="C98" s="337"/>
      <c r="D98" s="134"/>
      <c r="E98" s="134"/>
      <c r="F98" s="134">
        <v>10000</v>
      </c>
      <c r="G98" s="134"/>
      <c r="H98" s="134"/>
      <c r="I98" s="134">
        <v>25000</v>
      </c>
      <c r="J98" s="134">
        <v>504000</v>
      </c>
      <c r="K98" s="134"/>
      <c r="L98" s="134">
        <v>27000</v>
      </c>
      <c r="M98" s="134"/>
      <c r="N98" s="134"/>
      <c r="O98" s="134"/>
      <c r="P98" s="142">
        <f t="shared" si="18"/>
        <v>566000</v>
      </c>
    </row>
    <row r="99" spans="1:16" ht="43.5" customHeight="1">
      <c r="A99" s="136" t="s">
        <v>233</v>
      </c>
      <c r="B99" s="338" t="s">
        <v>230</v>
      </c>
      <c r="C99" s="337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42">
        <f t="shared" si="18"/>
        <v>0</v>
      </c>
    </row>
    <row r="100" spans="1:16" ht="121.5" customHeight="1">
      <c r="A100" s="136" t="s">
        <v>234</v>
      </c>
      <c r="B100" s="336" t="s">
        <v>384</v>
      </c>
      <c r="C100" s="337"/>
      <c r="D100" s="134"/>
      <c r="E100" s="134"/>
      <c r="F100" s="134"/>
      <c r="G100" s="134"/>
      <c r="H100" s="134"/>
      <c r="I100" s="134">
        <v>20</v>
      </c>
      <c r="J100" s="134">
        <v>2</v>
      </c>
      <c r="K100" s="134"/>
      <c r="L100" s="134"/>
      <c r="M100" s="134"/>
      <c r="N100" s="134"/>
      <c r="O100" s="134"/>
      <c r="P100" s="142">
        <f t="shared" si="18"/>
        <v>22</v>
      </c>
    </row>
    <row r="101" spans="1:16" ht="39" customHeight="1">
      <c r="A101" s="136" t="s">
        <v>236</v>
      </c>
      <c r="B101" s="338" t="s">
        <v>230</v>
      </c>
      <c r="C101" s="337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42">
        <f t="shared" si="18"/>
        <v>0</v>
      </c>
    </row>
    <row r="102" spans="1:16" ht="117.75" customHeight="1">
      <c r="A102" s="136" t="s">
        <v>237</v>
      </c>
      <c r="B102" s="336" t="s">
        <v>385</v>
      </c>
      <c r="C102" s="337"/>
      <c r="D102" s="134"/>
      <c r="E102" s="134"/>
      <c r="F102" s="134"/>
      <c r="G102" s="134"/>
      <c r="H102" s="134"/>
      <c r="I102" s="134">
        <v>30500</v>
      </c>
      <c r="J102" s="134">
        <v>215000</v>
      </c>
      <c r="K102" s="134"/>
      <c r="L102" s="134"/>
      <c r="M102" s="134"/>
      <c r="N102" s="134"/>
      <c r="O102" s="134"/>
      <c r="P102" s="142">
        <f t="shared" si="18"/>
        <v>245500</v>
      </c>
    </row>
    <row r="103" spans="1:16" ht="36.75" customHeight="1">
      <c r="A103" s="136" t="s">
        <v>239</v>
      </c>
      <c r="B103" s="338" t="s">
        <v>230</v>
      </c>
      <c r="C103" s="337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42">
        <f t="shared" si="18"/>
        <v>0</v>
      </c>
    </row>
    <row r="104" spans="1:16" ht="54.75" customHeight="1">
      <c r="A104" s="136" t="s">
        <v>240</v>
      </c>
      <c r="B104" s="325" t="s">
        <v>241</v>
      </c>
      <c r="C104" s="326"/>
      <c r="D104" s="150">
        <f>D105+D108</f>
        <v>0</v>
      </c>
      <c r="E104" s="150">
        <f t="shared" ref="E104:O104" si="22">E105+E108</f>
        <v>0</v>
      </c>
      <c r="F104" s="150">
        <f t="shared" si="22"/>
        <v>13608</v>
      </c>
      <c r="G104" s="150">
        <f t="shared" si="22"/>
        <v>0</v>
      </c>
      <c r="H104" s="150">
        <f t="shared" si="22"/>
        <v>0</v>
      </c>
      <c r="I104" s="150">
        <f t="shared" si="22"/>
        <v>19059</v>
      </c>
      <c r="J104" s="150">
        <f t="shared" si="22"/>
        <v>784506</v>
      </c>
      <c r="K104" s="150">
        <f t="shared" si="22"/>
        <v>0</v>
      </c>
      <c r="L104" s="150">
        <f t="shared" si="22"/>
        <v>42031</v>
      </c>
      <c r="M104" s="150">
        <f t="shared" si="22"/>
        <v>0</v>
      </c>
      <c r="N104" s="150">
        <f t="shared" si="22"/>
        <v>0</v>
      </c>
      <c r="O104" s="150">
        <f t="shared" si="22"/>
        <v>0</v>
      </c>
      <c r="P104" s="142">
        <f t="shared" si="18"/>
        <v>859204</v>
      </c>
    </row>
    <row r="105" spans="1:16" ht="54.75" customHeight="1">
      <c r="A105" s="136" t="s">
        <v>243</v>
      </c>
      <c r="B105" s="325" t="s">
        <v>244</v>
      </c>
      <c r="C105" s="326"/>
      <c r="D105" s="150">
        <f>D106+D107</f>
        <v>0</v>
      </c>
      <c r="E105" s="150">
        <f t="shared" ref="E105:O108" si="23">E106+E107</f>
        <v>0</v>
      </c>
      <c r="F105" s="150">
        <f t="shared" si="23"/>
        <v>6000</v>
      </c>
      <c r="G105" s="150">
        <f t="shared" si="23"/>
        <v>0</v>
      </c>
      <c r="H105" s="150">
        <f t="shared" si="23"/>
        <v>0</v>
      </c>
      <c r="I105" s="150">
        <f t="shared" si="23"/>
        <v>14000</v>
      </c>
      <c r="J105" s="150">
        <f t="shared" si="23"/>
        <v>69584</v>
      </c>
      <c r="K105" s="150">
        <f t="shared" si="23"/>
        <v>0</v>
      </c>
      <c r="L105" s="150">
        <f t="shared" si="23"/>
        <v>26031</v>
      </c>
      <c r="M105" s="150">
        <f t="shared" si="23"/>
        <v>0</v>
      </c>
      <c r="N105" s="150">
        <f t="shared" si="23"/>
        <v>0</v>
      </c>
      <c r="O105" s="150">
        <f t="shared" si="23"/>
        <v>0</v>
      </c>
      <c r="P105" s="142">
        <f t="shared" si="18"/>
        <v>115615</v>
      </c>
    </row>
    <row r="106" spans="1:16" ht="49.5" customHeight="1">
      <c r="A106" s="136" t="s">
        <v>246</v>
      </c>
      <c r="B106" s="338" t="s">
        <v>247</v>
      </c>
      <c r="C106" s="337"/>
      <c r="D106" s="134"/>
      <c r="E106" s="134"/>
      <c r="F106" s="134">
        <v>6000</v>
      </c>
      <c r="G106" s="134"/>
      <c r="H106" s="134"/>
      <c r="I106" s="134">
        <v>9000</v>
      </c>
      <c r="J106" s="134">
        <v>38000</v>
      </c>
      <c r="K106" s="134"/>
      <c r="L106" s="134">
        <v>18000</v>
      </c>
      <c r="M106" s="134"/>
      <c r="N106" s="134"/>
      <c r="O106" s="134"/>
      <c r="P106" s="142">
        <f t="shared" si="18"/>
        <v>71000</v>
      </c>
    </row>
    <row r="107" spans="1:16" ht="49.5" customHeight="1">
      <c r="A107" s="136" t="s">
        <v>249</v>
      </c>
      <c r="B107" s="338" t="s">
        <v>250</v>
      </c>
      <c r="C107" s="337"/>
      <c r="D107" s="134"/>
      <c r="E107" s="134"/>
      <c r="F107" s="134"/>
      <c r="G107" s="134"/>
      <c r="H107" s="134"/>
      <c r="I107" s="134">
        <v>5000</v>
      </c>
      <c r="J107" s="134">
        <v>31584</v>
      </c>
      <c r="K107" s="134"/>
      <c r="L107" s="134">
        <v>8031</v>
      </c>
      <c r="M107" s="134"/>
      <c r="N107" s="134"/>
      <c r="O107" s="134"/>
      <c r="P107" s="142">
        <f t="shared" si="18"/>
        <v>44615</v>
      </c>
    </row>
    <row r="108" spans="1:16" ht="54" customHeight="1">
      <c r="A108" s="136" t="s">
        <v>251</v>
      </c>
      <c r="B108" s="325" t="s">
        <v>252</v>
      </c>
      <c r="C108" s="326"/>
      <c r="D108" s="150">
        <f>D109+D110</f>
        <v>0</v>
      </c>
      <c r="E108" s="150">
        <f t="shared" si="23"/>
        <v>0</v>
      </c>
      <c r="F108" s="150">
        <f t="shared" si="23"/>
        <v>7608</v>
      </c>
      <c r="G108" s="150">
        <f t="shared" si="23"/>
        <v>0</v>
      </c>
      <c r="H108" s="150">
        <f t="shared" si="23"/>
        <v>0</v>
      </c>
      <c r="I108" s="150">
        <f t="shared" si="23"/>
        <v>5059</v>
      </c>
      <c r="J108" s="150">
        <f t="shared" si="23"/>
        <v>714922</v>
      </c>
      <c r="K108" s="150">
        <f>K109+K110</f>
        <v>0</v>
      </c>
      <c r="L108" s="150">
        <f t="shared" si="23"/>
        <v>16000</v>
      </c>
      <c r="M108" s="150">
        <f t="shared" si="23"/>
        <v>0</v>
      </c>
      <c r="N108" s="150">
        <f t="shared" si="23"/>
        <v>0</v>
      </c>
      <c r="O108" s="150">
        <f t="shared" si="23"/>
        <v>0</v>
      </c>
      <c r="P108" s="142">
        <f t="shared" si="18"/>
        <v>743589</v>
      </c>
    </row>
    <row r="109" spans="1:16" ht="45" customHeight="1">
      <c r="A109" s="156" t="s">
        <v>254</v>
      </c>
      <c r="B109" s="338" t="s">
        <v>247</v>
      </c>
      <c r="C109" s="337"/>
      <c r="D109" s="134"/>
      <c r="E109" s="134"/>
      <c r="F109" s="134">
        <v>3000</v>
      </c>
      <c r="G109" s="134"/>
      <c r="H109" s="134"/>
      <c r="I109" s="134"/>
      <c r="J109" s="137">
        <v>500000</v>
      </c>
      <c r="K109" s="157"/>
      <c r="L109" s="138">
        <v>12000</v>
      </c>
      <c r="M109" s="134"/>
      <c r="N109" s="134"/>
      <c r="O109" s="134"/>
      <c r="P109" s="142">
        <f t="shared" si="18"/>
        <v>515000</v>
      </c>
    </row>
    <row r="110" spans="1:16" ht="47.25" customHeight="1">
      <c r="A110" s="136" t="s">
        <v>256</v>
      </c>
      <c r="B110" s="338" t="s">
        <v>257</v>
      </c>
      <c r="C110" s="337"/>
      <c r="D110" s="134"/>
      <c r="E110" s="134"/>
      <c r="F110" s="134">
        <v>4608</v>
      </c>
      <c r="G110" s="134"/>
      <c r="H110" s="134"/>
      <c r="I110" s="134">
        <v>5059</v>
      </c>
      <c r="J110" s="137">
        <v>214922</v>
      </c>
      <c r="K110" s="158"/>
      <c r="L110" s="138">
        <v>4000</v>
      </c>
      <c r="M110" s="134"/>
      <c r="N110" s="134"/>
      <c r="O110" s="134"/>
      <c r="P110" s="142">
        <f>D110+E110+F110+G110+H110+I110+J110+K110+L110+M110+N110+O110</f>
        <v>228589</v>
      </c>
    </row>
    <row r="111" spans="1:16" ht="55.5" customHeight="1">
      <c r="A111" s="136" t="s">
        <v>259</v>
      </c>
      <c r="B111" s="325" t="s">
        <v>260</v>
      </c>
      <c r="C111" s="326"/>
      <c r="D111" s="159">
        <f>D57-D75-D106-D109</f>
        <v>0</v>
      </c>
      <c r="E111" s="159">
        <f>E57-E75-E106-E109</f>
        <v>0</v>
      </c>
      <c r="F111" s="159">
        <f>F57-F75-F106-F109</f>
        <v>6000</v>
      </c>
      <c r="G111" s="159">
        <f>G57-G75-G106-G109</f>
        <v>0</v>
      </c>
      <c r="H111" s="159">
        <f>H57-H75-H106-H109</f>
        <v>0</v>
      </c>
      <c r="I111" s="159">
        <v>26000</v>
      </c>
      <c r="J111" s="159">
        <v>4000</v>
      </c>
      <c r="K111" s="159">
        <f>K57-K75-K106-K109</f>
        <v>0</v>
      </c>
      <c r="L111" s="159">
        <v>17500</v>
      </c>
      <c r="M111" s="159">
        <f>M57-M75-M106-M109</f>
        <v>0</v>
      </c>
      <c r="N111" s="159">
        <f>N57-N75-N106-N109</f>
        <v>0</v>
      </c>
      <c r="O111" s="159">
        <f>O57-O75-O106-O109</f>
        <v>0</v>
      </c>
      <c r="P111" s="142">
        <f t="shared" si="18"/>
        <v>53500</v>
      </c>
    </row>
    <row r="112" spans="1:16" ht="71.25" customHeight="1">
      <c r="A112" s="136" t="s">
        <v>261</v>
      </c>
      <c r="B112" s="325" t="s">
        <v>262</v>
      </c>
      <c r="C112" s="326"/>
      <c r="D112" s="150">
        <f>D113+D114</f>
        <v>0</v>
      </c>
      <c r="E112" s="150">
        <f t="shared" ref="E112:O112" si="24">E113+E114</f>
        <v>0</v>
      </c>
      <c r="F112" s="150">
        <f t="shared" si="24"/>
        <v>12000</v>
      </c>
      <c r="G112" s="150">
        <f t="shared" si="24"/>
        <v>0</v>
      </c>
      <c r="H112" s="150">
        <f t="shared" si="24"/>
        <v>0</v>
      </c>
      <c r="I112" s="150">
        <f t="shared" si="24"/>
        <v>89453</v>
      </c>
      <c r="J112" s="150">
        <f t="shared" si="24"/>
        <v>199283</v>
      </c>
      <c r="K112" s="150">
        <f t="shared" si="24"/>
        <v>0</v>
      </c>
      <c r="L112" s="150">
        <f t="shared" si="24"/>
        <v>42262</v>
      </c>
      <c r="M112" s="150">
        <f t="shared" si="24"/>
        <v>0</v>
      </c>
      <c r="N112" s="150">
        <f t="shared" si="24"/>
        <v>0</v>
      </c>
      <c r="O112" s="150">
        <f t="shared" si="24"/>
        <v>0</v>
      </c>
      <c r="P112" s="142">
        <f t="shared" si="18"/>
        <v>342998</v>
      </c>
    </row>
    <row r="113" spans="1:16" ht="49.5" customHeight="1">
      <c r="A113" s="136" t="s">
        <v>263</v>
      </c>
      <c r="B113" s="325" t="s">
        <v>264</v>
      </c>
      <c r="C113" s="326"/>
      <c r="D113" s="150">
        <f t="shared" ref="D113:O113" si="25">D98-D109</f>
        <v>0</v>
      </c>
      <c r="E113" s="150">
        <f t="shared" si="25"/>
        <v>0</v>
      </c>
      <c r="F113" s="150">
        <f t="shared" si="25"/>
        <v>7000</v>
      </c>
      <c r="G113" s="150">
        <f t="shared" si="25"/>
        <v>0</v>
      </c>
      <c r="H113" s="150">
        <f t="shared" si="25"/>
        <v>0</v>
      </c>
      <c r="I113" s="150">
        <f t="shared" si="25"/>
        <v>25000</v>
      </c>
      <c r="J113" s="150">
        <f t="shared" si="25"/>
        <v>4000</v>
      </c>
      <c r="K113" s="150">
        <f t="shared" si="25"/>
        <v>0</v>
      </c>
      <c r="L113" s="150">
        <f t="shared" si="25"/>
        <v>15000</v>
      </c>
      <c r="M113" s="150">
        <f t="shared" si="25"/>
        <v>0</v>
      </c>
      <c r="N113" s="150">
        <f t="shared" si="25"/>
        <v>0</v>
      </c>
      <c r="O113" s="150">
        <f t="shared" si="25"/>
        <v>0</v>
      </c>
      <c r="P113" s="142">
        <f t="shared" si="18"/>
        <v>51000</v>
      </c>
    </row>
    <row r="114" spans="1:16" ht="47.25" customHeight="1">
      <c r="A114" s="136" t="s">
        <v>265</v>
      </c>
      <c r="B114" s="339" t="s">
        <v>266</v>
      </c>
      <c r="C114" s="340"/>
      <c r="D114" s="147"/>
      <c r="E114" s="147"/>
      <c r="F114" s="147">
        <v>5000</v>
      </c>
      <c r="G114" s="147"/>
      <c r="H114" s="147"/>
      <c r="I114" s="147">
        <v>64453</v>
      </c>
      <c r="J114" s="147">
        <v>195283</v>
      </c>
      <c r="K114" s="147"/>
      <c r="L114" s="147">
        <v>27262</v>
      </c>
      <c r="M114" s="147"/>
      <c r="N114" s="147"/>
      <c r="O114" s="147"/>
      <c r="P114" s="142">
        <f t="shared" si="18"/>
        <v>291998</v>
      </c>
    </row>
    <row r="115" spans="1:16" ht="103.5" customHeight="1">
      <c r="A115" s="136" t="s">
        <v>267</v>
      </c>
      <c r="B115" s="338" t="s">
        <v>268</v>
      </c>
      <c r="C115" s="337"/>
      <c r="D115" s="134"/>
      <c r="E115" s="134"/>
      <c r="F115" s="134">
        <v>1</v>
      </c>
      <c r="G115" s="134"/>
      <c r="H115" s="134"/>
      <c r="I115" s="134"/>
      <c r="J115" s="134">
        <v>6</v>
      </c>
      <c r="K115" s="134"/>
      <c r="L115" s="134">
        <v>1</v>
      </c>
      <c r="M115" s="134"/>
      <c r="N115" s="134"/>
      <c r="O115" s="134"/>
      <c r="P115" s="142">
        <f t="shared" si="18"/>
        <v>8</v>
      </c>
    </row>
    <row r="116" spans="1:16" ht="135.75" customHeight="1">
      <c r="A116" s="136" t="s">
        <v>269</v>
      </c>
      <c r="B116" s="338" t="s">
        <v>270</v>
      </c>
      <c r="C116" s="337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42">
        <f t="shared" si="18"/>
        <v>0</v>
      </c>
    </row>
    <row r="117" spans="1:16" ht="108.75" customHeight="1">
      <c r="A117" s="136" t="s">
        <v>271</v>
      </c>
      <c r="B117" s="316" t="s">
        <v>272</v>
      </c>
      <c r="C117" s="317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9"/>
      <c r="O117" s="144"/>
      <c r="P117" s="142">
        <f t="shared" si="18"/>
        <v>0</v>
      </c>
    </row>
    <row r="118" spans="1:16" ht="70.5" customHeight="1">
      <c r="A118" s="136" t="s">
        <v>273</v>
      </c>
      <c r="B118" s="305" t="s">
        <v>274</v>
      </c>
      <c r="C118" s="305"/>
      <c r="D118" s="134"/>
      <c r="E118" s="134"/>
      <c r="F118" s="134">
        <v>10</v>
      </c>
      <c r="G118" s="134"/>
      <c r="H118" s="134"/>
      <c r="I118" s="134">
        <v>58</v>
      </c>
      <c r="J118" s="134">
        <v>27</v>
      </c>
      <c r="K118" s="134"/>
      <c r="L118" s="134">
        <v>3</v>
      </c>
      <c r="M118" s="134"/>
      <c r="N118" s="139"/>
      <c r="O118" s="144"/>
      <c r="P118" s="142">
        <f t="shared" si="18"/>
        <v>98</v>
      </c>
    </row>
    <row r="119" spans="1:16" ht="71.25" customHeight="1">
      <c r="A119" s="136" t="s">
        <v>275</v>
      </c>
      <c r="B119" s="305" t="s">
        <v>276</v>
      </c>
      <c r="C119" s="305"/>
      <c r="D119" s="134"/>
      <c r="E119" s="134"/>
      <c r="F119" s="134">
        <v>27500</v>
      </c>
      <c r="G119" s="134"/>
      <c r="H119" s="134"/>
      <c r="I119" s="134">
        <v>89502</v>
      </c>
      <c r="J119" s="134">
        <v>287882</v>
      </c>
      <c r="K119" s="134"/>
      <c r="L119" s="134">
        <v>5394</v>
      </c>
      <c r="M119" s="134"/>
      <c r="N119" s="139"/>
      <c r="O119" s="144"/>
      <c r="P119" s="142">
        <f t="shared" si="18"/>
        <v>410278</v>
      </c>
    </row>
    <row r="120" spans="1:16">
      <c r="A120" s="323" t="s">
        <v>277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160">
        <f>P121+P122+P123</f>
        <v>45</v>
      </c>
    </row>
    <row r="121" spans="1:16">
      <c r="A121" s="136" t="s">
        <v>278</v>
      </c>
      <c r="B121" s="316" t="s">
        <v>279</v>
      </c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17"/>
      <c r="P121" s="161">
        <v>7</v>
      </c>
    </row>
    <row r="122" spans="1:16">
      <c r="A122" s="136" t="s">
        <v>280</v>
      </c>
      <c r="B122" s="316" t="s">
        <v>281</v>
      </c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17"/>
      <c r="P122" s="161">
        <v>19</v>
      </c>
    </row>
    <row r="123" spans="1:16">
      <c r="A123" s="149" t="s">
        <v>282</v>
      </c>
      <c r="B123" s="334" t="s">
        <v>283</v>
      </c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161">
        <v>19</v>
      </c>
    </row>
    <row r="124" spans="1:16">
      <c r="A124" s="322" t="s">
        <v>284</v>
      </c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160">
        <f>P125+P126+P127</f>
        <v>0</v>
      </c>
    </row>
    <row r="125" spans="1:16">
      <c r="A125" s="136" t="s">
        <v>285</v>
      </c>
      <c r="B125" s="305" t="s">
        <v>286</v>
      </c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162"/>
    </row>
    <row r="126" spans="1:16">
      <c r="A126" s="134" t="s">
        <v>287</v>
      </c>
      <c r="B126" s="305" t="s">
        <v>288</v>
      </c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162"/>
    </row>
    <row r="127" spans="1:16">
      <c r="A127" s="134" t="s">
        <v>289</v>
      </c>
      <c r="B127" s="305" t="s">
        <v>290</v>
      </c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162"/>
    </row>
    <row r="128" spans="1:16">
      <c r="A128" s="163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5"/>
      <c r="P128" s="165"/>
    </row>
    <row r="129" spans="1:16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7"/>
      <c r="P129" s="167"/>
    </row>
    <row r="130" spans="1:16">
      <c r="A130" s="166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</row>
    <row r="131" spans="1:16">
      <c r="A131" s="166"/>
      <c r="B131" s="169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7"/>
      <c r="P131" s="7"/>
    </row>
    <row r="132" spans="1:16">
      <c r="A132" s="166"/>
      <c r="B132" s="169" t="s">
        <v>291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7"/>
      <c r="P132" s="7"/>
    </row>
    <row r="133" spans="1:16">
      <c r="A133" s="166"/>
      <c r="B133" s="169" t="s">
        <v>386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7"/>
      <c r="P133" s="7"/>
    </row>
    <row r="134" spans="1:16">
      <c r="A134" s="7"/>
      <c r="B134" s="169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16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7"/>
      <c r="B136" s="169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7"/>
      <c r="B137" s="169" t="s">
        <v>387</v>
      </c>
      <c r="C137" s="7"/>
      <c r="D137" s="7"/>
      <c r="E137" s="7"/>
      <c r="F137" s="7"/>
      <c r="G137" s="7"/>
      <c r="H137" s="166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169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o4kQs9Kb+oOsmEkxDeOt/SJxDpN/xuu5aViOZDrv0ONRc9ZrjqxolfTa4NSM9zZt36/fltYqGiPxGvlb2Ye4RA==" saltValue="YSyNBE2UCKG6KimkFDkT8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29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388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389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389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274">
        <v>9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/>
    </row>
    <row r="14" spans="1:16" ht="91.5" customHeight="1">
      <c r="A14" s="12" t="s">
        <v>99</v>
      </c>
      <c r="B14" s="198" t="s">
        <v>100</v>
      </c>
      <c r="C14" s="198"/>
      <c r="D14" s="341">
        <v>1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3"/>
    </row>
    <row r="15" spans="1:16" ht="53.25" customHeight="1">
      <c r="A15" s="12" t="s">
        <v>101</v>
      </c>
      <c r="B15" s="197" t="s">
        <v>102</v>
      </c>
      <c r="C15" s="239"/>
      <c r="D15" s="274">
        <v>31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6"/>
    </row>
    <row r="16" spans="1:16" ht="15.75">
      <c r="A16" s="200" t="s">
        <v>103</v>
      </c>
      <c r="B16" s="200"/>
      <c r="C16" s="200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112</v>
      </c>
      <c r="K20" s="86">
        <f t="shared" si="0"/>
        <v>0</v>
      </c>
      <c r="L20" s="86">
        <f t="shared" si="0"/>
        <v>44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156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112</v>
      </c>
      <c r="K21" s="12"/>
      <c r="L21" s="12">
        <v>44</v>
      </c>
      <c r="M21" s="12"/>
      <c r="N21" s="12"/>
      <c r="O21" s="12"/>
      <c r="P21" s="56">
        <f t="shared" si="1"/>
        <v>156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112</v>
      </c>
      <c r="K27" s="87">
        <f t="shared" si="2"/>
        <v>0</v>
      </c>
      <c r="L27" s="87">
        <f t="shared" si="2"/>
        <v>44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156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108</v>
      </c>
      <c r="K28" s="12"/>
      <c r="L28" s="12">
        <v>44</v>
      </c>
      <c r="M28" s="12"/>
      <c r="N28" s="17"/>
      <c r="O28" s="88"/>
      <c r="P28" s="56">
        <f t="shared" si="1"/>
        <v>152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4</v>
      </c>
      <c r="K29" s="12"/>
      <c r="L29" s="12"/>
      <c r="M29" s="12"/>
      <c r="N29" s="17"/>
      <c r="O29" s="88"/>
      <c r="P29" s="56">
        <f t="shared" si="1"/>
        <v>4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112</v>
      </c>
      <c r="K34" s="87">
        <f t="shared" si="4"/>
        <v>0</v>
      </c>
      <c r="L34" s="87">
        <f t="shared" si="4"/>
        <v>44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156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57</v>
      </c>
      <c r="K35" s="89">
        <f t="shared" si="5"/>
        <v>0</v>
      </c>
      <c r="L35" s="89">
        <f t="shared" si="5"/>
        <v>15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72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53</v>
      </c>
      <c r="K36" s="12"/>
      <c r="L36" s="12">
        <v>15</v>
      </c>
      <c r="M36" s="12"/>
      <c r="N36" s="17"/>
      <c r="O36" s="88"/>
      <c r="P36" s="56">
        <f t="shared" si="1"/>
        <v>68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4</v>
      </c>
      <c r="K37" s="12"/>
      <c r="L37" s="12"/>
      <c r="M37" s="12"/>
      <c r="N37" s="17"/>
      <c r="O37" s="88"/>
      <c r="P37" s="56">
        <f t="shared" si="1"/>
        <v>4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55</v>
      </c>
      <c r="K42" s="89">
        <f t="shared" si="7"/>
        <v>0</v>
      </c>
      <c r="L42" s="89">
        <f t="shared" si="7"/>
        <v>29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84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55</v>
      </c>
      <c r="K43" s="12"/>
      <c r="L43" s="170">
        <v>29</v>
      </c>
      <c r="M43" s="12"/>
      <c r="N43" s="17"/>
      <c r="O43" s="88"/>
      <c r="P43" s="56">
        <f t="shared" si="1"/>
        <v>84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110000</v>
      </c>
      <c r="K57" s="91">
        <f t="shared" si="11"/>
        <v>0</v>
      </c>
      <c r="L57" s="91">
        <f t="shared" si="11"/>
        <v>58000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168000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110000</v>
      </c>
      <c r="K58" s="12"/>
      <c r="L58" s="170">
        <v>58000</v>
      </c>
      <c r="M58" s="12"/>
      <c r="N58" s="12"/>
      <c r="O58" s="12"/>
      <c r="P58" s="56">
        <f t="shared" si="1"/>
        <v>168000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1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1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>
        <v>1</v>
      </c>
      <c r="M83" s="12"/>
      <c r="N83" s="12"/>
      <c r="O83" s="12"/>
      <c r="P83" s="56">
        <f t="shared" si="1"/>
        <v>1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2000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2000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>
        <v>2000</v>
      </c>
      <c r="M90" s="12"/>
      <c r="N90" s="12"/>
      <c r="O90" s="12"/>
      <c r="P90" s="56">
        <f t="shared" si="18"/>
        <v>2000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22</v>
      </c>
      <c r="K96" s="12"/>
      <c r="L96" s="12">
        <v>6</v>
      </c>
      <c r="M96" s="12"/>
      <c r="N96" s="12"/>
      <c r="O96" s="12"/>
      <c r="P96" s="56">
        <f t="shared" si="18"/>
        <v>28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44000</v>
      </c>
      <c r="K98" s="12"/>
      <c r="L98" s="12">
        <v>12000</v>
      </c>
      <c r="M98" s="12"/>
      <c r="N98" s="12"/>
      <c r="O98" s="12"/>
      <c r="P98" s="56">
        <f t="shared" si="18"/>
        <v>56000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7</v>
      </c>
      <c r="K100" s="12"/>
      <c r="L100" s="12"/>
      <c r="M100" s="12"/>
      <c r="N100" s="12"/>
      <c r="O100" s="12"/>
      <c r="P100" s="56">
        <f t="shared" si="18"/>
        <v>7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14000</v>
      </c>
      <c r="K102" s="12"/>
      <c r="L102" s="12"/>
      <c r="M102" s="12"/>
      <c r="N102" s="12"/>
      <c r="O102" s="12"/>
      <c r="P102" s="56">
        <f t="shared" si="18"/>
        <v>14000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108000</v>
      </c>
      <c r="K104" s="91">
        <f t="shared" si="22"/>
        <v>0</v>
      </c>
      <c r="L104" s="91">
        <f t="shared" si="22"/>
        <v>42000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150000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54000</v>
      </c>
      <c r="K105" s="91">
        <f t="shared" si="23"/>
        <v>0</v>
      </c>
      <c r="L105" s="91">
        <f t="shared" si="23"/>
        <v>32000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86000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52000</v>
      </c>
      <c r="K106" s="12"/>
      <c r="L106" s="170">
        <v>32000</v>
      </c>
      <c r="M106" s="12"/>
      <c r="N106" s="12"/>
      <c r="O106" s="12"/>
      <c r="P106" s="56">
        <f t="shared" si="18"/>
        <v>84000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2000</v>
      </c>
      <c r="K107" s="12"/>
      <c r="L107" s="12"/>
      <c r="M107" s="12"/>
      <c r="N107" s="12"/>
      <c r="O107" s="12"/>
      <c r="P107" s="56">
        <f t="shared" si="18"/>
        <v>2000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54000</v>
      </c>
      <c r="K108" s="91">
        <f t="shared" si="23"/>
        <v>0</v>
      </c>
      <c r="L108" s="91">
        <f t="shared" si="23"/>
        <v>10000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64000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70">
        <v>18000</v>
      </c>
      <c r="K109" s="12"/>
      <c r="L109" s="12">
        <v>4000</v>
      </c>
      <c r="M109" s="12"/>
      <c r="N109" s="12"/>
      <c r="O109" s="12"/>
      <c r="P109" s="56">
        <f t="shared" si="18"/>
        <v>22000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70">
        <v>36000</v>
      </c>
      <c r="K110" s="12"/>
      <c r="L110" s="12">
        <v>6000</v>
      </c>
      <c r="M110" s="12"/>
      <c r="N110" s="12"/>
      <c r="O110" s="12"/>
      <c r="P110" s="56">
        <f t="shared" si="18"/>
        <v>42000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40000</v>
      </c>
      <c r="K111" s="28">
        <f t="shared" si="24"/>
        <v>0</v>
      </c>
      <c r="L111" s="28">
        <f t="shared" si="24"/>
        <v>22000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62000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50000</v>
      </c>
      <c r="K112" s="91">
        <f t="shared" si="25"/>
        <v>0</v>
      </c>
      <c r="L112" s="91">
        <f t="shared" si="25"/>
        <v>8000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58000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26000</v>
      </c>
      <c r="K113" s="91">
        <f t="shared" si="26"/>
        <v>0</v>
      </c>
      <c r="L113" s="91">
        <f t="shared" si="26"/>
        <v>8000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34000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70">
        <v>24000</v>
      </c>
      <c r="K114" s="104"/>
      <c r="L114" s="104"/>
      <c r="M114" s="104"/>
      <c r="N114" s="104"/>
      <c r="O114" s="104"/>
      <c r="P114" s="56">
        <f t="shared" si="18"/>
        <v>24000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7</v>
      </c>
      <c r="K118" s="12"/>
      <c r="L118" s="12"/>
      <c r="M118" s="12"/>
      <c r="N118" s="17"/>
      <c r="O118" s="88"/>
      <c r="P118" s="56">
        <f t="shared" si="18"/>
        <v>7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70">
        <v>14000</v>
      </c>
      <c r="K119" s="12"/>
      <c r="L119" s="12"/>
      <c r="M119" s="12"/>
      <c r="N119" s="17"/>
      <c r="O119" s="88"/>
      <c r="P119" s="56">
        <f t="shared" si="18"/>
        <v>14000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26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8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9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9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17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5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12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390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391</v>
      </c>
      <c r="C133" s="47"/>
      <c r="D133" s="47"/>
      <c r="E133" s="47"/>
      <c r="F133" s="47"/>
      <c r="G133" s="47"/>
      <c r="H133" s="47"/>
      <c r="I133" s="47"/>
      <c r="J133" s="47"/>
      <c r="L133" s="47"/>
      <c r="M133" s="171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392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G8nEyAd7jqSdA8AeFK9fJTvKQhwqMESqmjazXuaNgnSQw3BmplUpjC8WXMtzTi4zTWNYf70NOEojplVVgyCEYA==" saltValue="nRTCDPpfYMl6x5F5XGW5w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93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0" max="10" width="13" customWidth="1"/>
    <col min="16" max="16" width="17.140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 t="s">
        <v>393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394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394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1</v>
      </c>
      <c r="J20" s="86">
        <f t="shared" si="0"/>
        <v>11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12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1</v>
      </c>
      <c r="J21" s="12">
        <v>4</v>
      </c>
      <c r="K21" s="12"/>
      <c r="L21" s="12"/>
      <c r="M21" s="12"/>
      <c r="N21" s="12"/>
      <c r="O21" s="12"/>
      <c r="P21" s="56">
        <f t="shared" si="1"/>
        <v>5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7</v>
      </c>
      <c r="K22" s="12"/>
      <c r="L22" s="12"/>
      <c r="M22" s="12"/>
      <c r="N22" s="12"/>
      <c r="O22" s="12"/>
      <c r="P22" s="56">
        <f t="shared" si="1"/>
        <v>7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>
        <v>1</v>
      </c>
      <c r="K26" s="12"/>
      <c r="L26" s="12"/>
      <c r="M26" s="12"/>
      <c r="N26" s="12"/>
      <c r="O26" s="12"/>
      <c r="P26" s="56">
        <f t="shared" si="1"/>
        <v>1</v>
      </c>
    </row>
    <row r="27" spans="1:16" ht="68.25" customHeight="1">
      <c r="A27" s="54" t="s">
        <v>134</v>
      </c>
      <c r="B27" s="243" t="s">
        <v>135</v>
      </c>
      <c r="C27" s="244"/>
      <c r="D27" s="87">
        <f t="shared" ref="D27:O27" si="2">IF(D28+D29+D30+D31=D34+D49,SUM(D28+D29+D30+D31))</f>
        <v>0</v>
      </c>
      <c r="E27" s="87">
        <f t="shared" si="2"/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1</v>
      </c>
      <c r="J27" s="87">
        <f t="shared" si="2"/>
        <v>11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12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6</v>
      </c>
      <c r="K28" s="12"/>
      <c r="L28" s="12"/>
      <c r="M28" s="12"/>
      <c r="N28" s="17"/>
      <c r="O28" s="88"/>
      <c r="P28" s="56">
        <f t="shared" si="1"/>
        <v>6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3</v>
      </c>
      <c r="K29" s="12"/>
      <c r="L29" s="12"/>
      <c r="M29" s="12"/>
      <c r="N29" s="17"/>
      <c r="O29" s="88"/>
      <c r="P29" s="56">
        <f t="shared" si="1"/>
        <v>3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1</v>
      </c>
      <c r="J31" s="89">
        <f t="shared" si="3"/>
        <v>2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3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>
        <v>1</v>
      </c>
      <c r="J32" s="12">
        <v>2</v>
      </c>
      <c r="K32" s="12"/>
      <c r="L32" s="12"/>
      <c r="M32" s="12"/>
      <c r="N32" s="17"/>
      <c r="O32" s="88"/>
      <c r="P32" s="56">
        <f t="shared" si="1"/>
        <v>3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1</v>
      </c>
      <c r="J34" s="87">
        <f>J35+J42</f>
        <v>10</v>
      </c>
      <c r="K34" s="87">
        <f>K35+K42</f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11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>I36+I37+I38+I39</f>
        <v>0</v>
      </c>
      <c r="J35" s="89">
        <f>J36+J37+J38+J39</f>
        <v>7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7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5</v>
      </c>
      <c r="K36" s="12"/>
      <c r="L36" s="12"/>
      <c r="M36" s="12"/>
      <c r="N36" s="17"/>
      <c r="O36" s="88"/>
      <c r="P36" s="56">
        <f t="shared" si="1"/>
        <v>5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2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2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2</v>
      </c>
      <c r="K40" s="12"/>
      <c r="L40" s="12"/>
      <c r="M40" s="12"/>
      <c r="N40" s="17"/>
      <c r="O40" s="88"/>
      <c r="P40" s="56">
        <f t="shared" si="1"/>
        <v>2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>J43+J44+J45+J46</f>
        <v>3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3</v>
      </c>
      <c r="K43" s="12"/>
      <c r="L43" s="12"/>
      <c r="M43" s="12"/>
      <c r="N43" s="17"/>
      <c r="O43" s="88"/>
      <c r="P43" s="56">
        <f t="shared" si="1"/>
        <v>3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1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>
        <v>1</v>
      </c>
      <c r="J47" s="12"/>
      <c r="K47" s="12"/>
      <c r="L47" s="12"/>
      <c r="M47" s="12"/>
      <c r="N47" s="17"/>
      <c r="O47" s="88"/>
      <c r="P47" s="56">
        <f t="shared" si="1"/>
        <v>1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1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1</v>
      </c>
      <c r="K50" s="12"/>
      <c r="L50" s="12"/>
      <c r="M50" s="12"/>
      <c r="N50" s="17"/>
      <c r="O50" s="88"/>
      <c r="P50" s="56">
        <f t="shared" si="1"/>
        <v>1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15000</v>
      </c>
      <c r="J57" s="91">
        <f t="shared" si="11"/>
        <v>21000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36000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6000</v>
      </c>
      <c r="K58" s="12"/>
      <c r="L58" s="12"/>
      <c r="M58" s="12"/>
      <c r="N58" s="12"/>
      <c r="O58" s="12"/>
      <c r="P58" s="56">
        <f t="shared" si="1"/>
        <v>6000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15000</v>
      </c>
      <c r="J61" s="91">
        <f t="shared" si="12"/>
        <v>15000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30000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>
        <v>15000</v>
      </c>
      <c r="J62" s="12">
        <v>15000</v>
      </c>
      <c r="K62" s="12"/>
      <c r="L62" s="12"/>
      <c r="M62" s="12"/>
      <c r="N62" s="12"/>
      <c r="O62" s="12"/>
      <c r="P62" s="56">
        <f t="shared" si="1"/>
        <v>30000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>I90+I91+I92+I93</f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J91" s="12"/>
      <c r="K91" s="12"/>
      <c r="L91" s="12"/>
      <c r="M91" s="12"/>
      <c r="N91" s="12"/>
      <c r="O91" s="12"/>
      <c r="P91" s="172">
        <f>SUM(D91:O91)</f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>
        <v>1</v>
      </c>
      <c r="J96" s="12"/>
      <c r="K96" s="12"/>
      <c r="L96" s="12"/>
      <c r="M96" s="12"/>
      <c r="N96" s="12"/>
      <c r="O96" s="12"/>
      <c r="P96" s="56">
        <f t="shared" si="18"/>
        <v>1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>
        <v>15000</v>
      </c>
      <c r="J98" s="12"/>
      <c r="K98" s="12"/>
      <c r="L98" s="12"/>
      <c r="M98" s="12"/>
      <c r="N98" s="12"/>
      <c r="O98" s="12"/>
      <c r="P98" s="56">
        <f t="shared" si="18"/>
        <v>15000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34500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34500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26500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26500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21000</v>
      </c>
      <c r="K106" s="12"/>
      <c r="L106" s="12"/>
      <c r="M106" s="12"/>
      <c r="N106" s="12"/>
      <c r="O106" s="12"/>
      <c r="P106" s="56">
        <f t="shared" si="18"/>
        <v>21000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5500</v>
      </c>
      <c r="K107" s="12"/>
      <c r="L107" s="12"/>
      <c r="M107" s="12"/>
      <c r="N107" s="12"/>
      <c r="O107" s="12"/>
      <c r="P107" s="56">
        <f t="shared" si="18"/>
        <v>5500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8000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8000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0</v>
      </c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8000</v>
      </c>
      <c r="K110" s="12"/>
      <c r="L110" s="12"/>
      <c r="M110" s="12"/>
      <c r="N110" s="12"/>
      <c r="O110" s="12"/>
      <c r="P110" s="56">
        <f t="shared" si="18"/>
        <v>8000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15000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15000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15000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15000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15000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15000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24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7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395</v>
      </c>
      <c r="C133" s="47"/>
      <c r="D133" s="47"/>
      <c r="E133" s="47"/>
      <c r="F133" s="47"/>
      <c r="G133" s="47"/>
      <c r="H133" s="47"/>
      <c r="I133" s="47"/>
      <c r="J133" s="47" t="s">
        <v>396</v>
      </c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397</v>
      </c>
      <c r="C137" s="7"/>
      <c r="D137" s="7"/>
      <c r="E137" s="7"/>
      <c r="F137" s="7"/>
      <c r="G137" s="7"/>
      <c r="H137" s="7"/>
      <c r="J137" s="129">
        <v>45203</v>
      </c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8t6+FvN0s9iv3R0YqlvmBRO0QOlbygKX2GutcQ57bYzq6ZAm6QvxcxMV0R2XEhmXaJdGCNL0h6hJrlxO9ARQoQ==" saltValue="RibNMQii0GZjzRUKuoRkmw==" spinCount="100000" sheet="1" objects="1" scenarios="1" selectLockedCells="1" selectUnlockedCells="1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34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398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398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3</v>
      </c>
      <c r="J20" s="86">
        <f t="shared" si="0"/>
        <v>249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252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3</v>
      </c>
      <c r="J21" s="12">
        <v>249</v>
      </c>
      <c r="K21" s="12"/>
      <c r="L21" s="12"/>
      <c r="M21" s="12"/>
      <c r="N21" s="12"/>
      <c r="O21" s="12"/>
      <c r="P21" s="56">
        <f t="shared" si="1"/>
        <v>252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3</v>
      </c>
      <c r="J27" s="87">
        <f t="shared" si="2"/>
        <v>249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252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2</v>
      </c>
      <c r="J28" s="12">
        <v>208</v>
      </c>
      <c r="K28" s="12"/>
      <c r="L28" s="12"/>
      <c r="M28" s="12"/>
      <c r="N28" s="17"/>
      <c r="O28" s="88"/>
      <c r="P28" s="56">
        <f t="shared" si="1"/>
        <v>210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9</v>
      </c>
      <c r="K29" s="12"/>
      <c r="L29" s="12"/>
      <c r="M29" s="12"/>
      <c r="N29" s="17"/>
      <c r="O29" s="88"/>
      <c r="P29" s="56">
        <f t="shared" si="1"/>
        <v>9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1</v>
      </c>
      <c r="J31" s="89">
        <f t="shared" si="3"/>
        <v>32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33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>
        <v>1</v>
      </c>
      <c r="J32" s="12">
        <v>32</v>
      </c>
      <c r="K32" s="12"/>
      <c r="L32" s="12"/>
      <c r="M32" s="12"/>
      <c r="N32" s="17"/>
      <c r="O32" s="88"/>
      <c r="P32" s="56">
        <f t="shared" si="1"/>
        <v>33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3</v>
      </c>
      <c r="J34" s="87">
        <f t="shared" si="4"/>
        <v>245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248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2</v>
      </c>
      <c r="J35" s="89">
        <f t="shared" si="5"/>
        <v>193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195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1</v>
      </c>
      <c r="J36" s="12">
        <v>159</v>
      </c>
      <c r="K36" s="12"/>
      <c r="L36" s="12"/>
      <c r="M36" s="12"/>
      <c r="N36" s="17"/>
      <c r="O36" s="88"/>
      <c r="P36" s="56">
        <f t="shared" si="1"/>
        <v>160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5</v>
      </c>
      <c r="K37" s="12"/>
      <c r="L37" s="12"/>
      <c r="M37" s="12"/>
      <c r="N37" s="17"/>
      <c r="O37" s="88"/>
      <c r="P37" s="56">
        <f t="shared" si="1"/>
        <v>5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1</v>
      </c>
      <c r="J39" s="89">
        <f t="shared" si="6"/>
        <v>29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30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>
        <v>1</v>
      </c>
      <c r="J40" s="12">
        <v>29</v>
      </c>
      <c r="K40" s="12"/>
      <c r="L40" s="12"/>
      <c r="M40" s="12"/>
      <c r="N40" s="17"/>
      <c r="O40" s="88"/>
      <c r="P40" s="56">
        <f t="shared" si="1"/>
        <v>30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 t="shared" si="7"/>
        <v>52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53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>
        <v>1</v>
      </c>
      <c r="J43" s="12">
        <v>45</v>
      </c>
      <c r="K43" s="12"/>
      <c r="L43" s="12"/>
      <c r="M43" s="12"/>
      <c r="N43" s="17"/>
      <c r="O43" s="88"/>
      <c r="P43" s="56">
        <f t="shared" si="1"/>
        <v>46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>
        <v>2</v>
      </c>
      <c r="K44" s="12"/>
      <c r="L44" s="12"/>
      <c r="M44" s="12"/>
      <c r="N44" s="17"/>
      <c r="O44" s="88"/>
      <c r="P44" s="56">
        <f t="shared" si="1"/>
        <v>2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5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5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>
        <v>5</v>
      </c>
      <c r="K47" s="12"/>
      <c r="L47" s="12"/>
      <c r="M47" s="12"/>
      <c r="N47" s="17"/>
      <c r="O47" s="88"/>
      <c r="P47" s="56">
        <f t="shared" si="1"/>
        <v>5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4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4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3</v>
      </c>
      <c r="K50" s="12"/>
      <c r="L50" s="12"/>
      <c r="M50" s="12"/>
      <c r="N50" s="17"/>
      <c r="O50" s="88"/>
      <c r="P50" s="56">
        <f t="shared" si="1"/>
        <v>3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>
        <v>1</v>
      </c>
      <c r="K51" s="12"/>
      <c r="L51" s="12"/>
      <c r="M51" s="12"/>
      <c r="N51" s="17"/>
      <c r="O51" s="88"/>
      <c r="P51" s="56">
        <f t="shared" si="1"/>
        <v>1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1000</v>
      </c>
      <c r="J57" s="91">
        <f t="shared" si="11"/>
        <v>729000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730000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>
        <v>1000</v>
      </c>
      <c r="J58" s="12">
        <v>124000</v>
      </c>
      <c r="K58" s="12"/>
      <c r="L58" s="12"/>
      <c r="M58" s="12"/>
      <c r="N58" s="12"/>
      <c r="O58" s="12"/>
      <c r="P58" s="56">
        <f t="shared" si="1"/>
        <v>125000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>
        <v>515000</v>
      </c>
      <c r="K59" s="12"/>
      <c r="L59" s="12"/>
      <c r="M59" s="12"/>
      <c r="N59" s="12"/>
      <c r="O59" s="12"/>
      <c r="P59" s="56">
        <f t="shared" si="1"/>
        <v>515000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90000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90000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>
        <v>90000</v>
      </c>
      <c r="K62" s="12"/>
      <c r="L62" s="12"/>
      <c r="M62" s="12"/>
      <c r="N62" s="12"/>
      <c r="O62" s="12"/>
      <c r="P62" s="56">
        <f t="shared" si="1"/>
        <v>90000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>
        <v>1</v>
      </c>
      <c r="K70" s="12"/>
      <c r="L70" s="12"/>
      <c r="M70" s="12"/>
      <c r="N70" s="12"/>
      <c r="O70" s="12"/>
      <c r="P70" s="56">
        <f t="shared" si="1"/>
        <v>1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500000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500000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>
        <v>500000</v>
      </c>
      <c r="K77" s="12"/>
      <c r="L77" s="12"/>
      <c r="M77" s="12"/>
      <c r="N77" s="12"/>
      <c r="O77" s="12"/>
      <c r="P77" s="56">
        <f t="shared" si="1"/>
        <v>500000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>
        <v>1</v>
      </c>
      <c r="J96" s="12">
        <v>24</v>
      </c>
      <c r="K96" s="12"/>
      <c r="L96" s="12"/>
      <c r="M96" s="12"/>
      <c r="N96" s="12"/>
      <c r="O96" s="12"/>
      <c r="P96" s="56">
        <f t="shared" si="18"/>
        <v>25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>
        <v>1000</v>
      </c>
      <c r="J98" s="12">
        <v>74500</v>
      </c>
      <c r="K98" s="12"/>
      <c r="L98" s="12"/>
      <c r="M98" s="12"/>
      <c r="N98" s="12"/>
      <c r="O98" s="12"/>
      <c r="P98" s="56">
        <f t="shared" si="18"/>
        <v>75500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>
        <v>3</v>
      </c>
      <c r="J100" s="12">
        <v>8</v>
      </c>
      <c r="K100" s="12"/>
      <c r="L100" s="12"/>
      <c r="M100" s="12"/>
      <c r="N100" s="12"/>
      <c r="O100" s="12"/>
      <c r="P100" s="56">
        <f t="shared" si="18"/>
        <v>11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>
        <v>3000</v>
      </c>
      <c r="J102" s="12">
        <v>29300</v>
      </c>
      <c r="K102" s="12"/>
      <c r="L102" s="12"/>
      <c r="M102" s="12"/>
      <c r="N102" s="12"/>
      <c r="O102" s="12"/>
      <c r="P102" s="56">
        <f t="shared" si="18"/>
        <v>32300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1000</v>
      </c>
      <c r="G104" s="91">
        <f t="shared" si="22"/>
        <v>0</v>
      </c>
      <c r="H104" s="91">
        <f t="shared" si="22"/>
        <v>0</v>
      </c>
      <c r="I104" s="91">
        <f t="shared" si="22"/>
        <v>11000</v>
      </c>
      <c r="J104" s="91">
        <f t="shared" si="22"/>
        <v>391300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403300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4000</v>
      </c>
      <c r="J105" s="91">
        <f t="shared" si="23"/>
        <v>341500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345500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114000</v>
      </c>
      <c r="K106" s="12"/>
      <c r="L106" s="12"/>
      <c r="M106" s="12"/>
      <c r="N106" s="12"/>
      <c r="O106" s="12"/>
      <c r="P106" s="56">
        <f t="shared" si="18"/>
        <v>114000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>
        <v>4000</v>
      </c>
      <c r="J107" s="134">
        <v>227500</v>
      </c>
      <c r="K107" s="12"/>
      <c r="L107" s="12"/>
      <c r="M107" s="12"/>
      <c r="N107" s="12"/>
      <c r="O107" s="12"/>
      <c r="P107" s="56">
        <f t="shared" si="18"/>
        <v>231500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1000</v>
      </c>
      <c r="G108" s="91">
        <f t="shared" si="23"/>
        <v>0</v>
      </c>
      <c r="H108" s="91">
        <f t="shared" si="23"/>
        <v>0</v>
      </c>
      <c r="I108" s="91">
        <f t="shared" si="23"/>
        <v>7000</v>
      </c>
      <c r="J108" s="91">
        <f t="shared" si="23"/>
        <v>49800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57800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>
        <v>1000</v>
      </c>
      <c r="J109" s="12">
        <v>8000</v>
      </c>
      <c r="K109" s="12"/>
      <c r="L109" s="12"/>
      <c r="M109" s="12"/>
      <c r="N109" s="12"/>
      <c r="O109" s="12"/>
      <c r="P109" s="56">
        <f t="shared" si="18"/>
        <v>9000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1000</v>
      </c>
      <c r="G110" s="12"/>
      <c r="H110" s="12"/>
      <c r="I110" s="12">
        <v>6000</v>
      </c>
      <c r="J110" s="12">
        <v>41800</v>
      </c>
      <c r="K110" s="12"/>
      <c r="L110" s="12"/>
      <c r="M110" s="12"/>
      <c r="N110" s="12"/>
      <c r="O110" s="12"/>
      <c r="P110" s="56">
        <f t="shared" si="18"/>
        <v>48800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>J57-J75-J106-J109</f>
        <v>107000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107000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1000</v>
      </c>
      <c r="J112" s="91">
        <f t="shared" si="25"/>
        <v>580000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581000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66500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66500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>
        <v>1000</v>
      </c>
      <c r="J114" s="104">
        <v>513500</v>
      </c>
      <c r="K114" s="104"/>
      <c r="L114" s="104"/>
      <c r="M114" s="104"/>
      <c r="N114" s="104"/>
      <c r="O114" s="104"/>
      <c r="P114" s="56">
        <f t="shared" si="18"/>
        <v>514500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>
        <v>2</v>
      </c>
      <c r="K115" s="12"/>
      <c r="L115" s="12"/>
      <c r="M115" s="12"/>
      <c r="N115" s="12"/>
      <c r="O115" s="12"/>
      <c r="P115" s="56">
        <f t="shared" si="18"/>
        <v>2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7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6</v>
      </c>
      <c r="K118" s="12"/>
      <c r="L118" s="12"/>
      <c r="M118" s="12"/>
      <c r="N118" s="17"/>
      <c r="O118" s="88"/>
      <c r="P118" s="56">
        <f t="shared" si="18"/>
        <v>6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28500</v>
      </c>
      <c r="K119" s="12"/>
      <c r="L119" s="12"/>
      <c r="M119" s="12"/>
      <c r="N119" s="17"/>
      <c r="O119" s="88"/>
      <c r="P119" s="56">
        <f t="shared" si="18"/>
        <v>28500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/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399</v>
      </c>
      <c r="C133" s="47"/>
      <c r="D133" s="47"/>
      <c r="E133" s="47"/>
      <c r="F133" s="47"/>
      <c r="G133" s="47"/>
      <c r="H133" s="47"/>
      <c r="I133" s="47" t="s">
        <v>400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401</v>
      </c>
      <c r="C137" s="7"/>
      <c r="D137" s="7"/>
      <c r="E137" s="7"/>
      <c r="F137" s="7"/>
      <c r="G137" s="7"/>
      <c r="H137" s="7"/>
      <c r="I137" s="105">
        <v>45281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DB6wxaPl3Mca0u524FPewFVktK7Ek71H38tgoEtHhFXRk31u9EMqzXhwvnVAGc+5VubvJHdq3C/gbnQYMVYSOg==" saltValue="hn8tPLdFkg7uy990adVeJ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65" zoomScale="60" workbookViewId="0">
      <selection activeCell="K110" sqref="K110"/>
    </sheetView>
  </sheetViews>
  <sheetFormatPr defaultRowHeight="15"/>
  <cols>
    <col min="2" max="2" width="18.5703125" customWidth="1"/>
    <col min="3" max="3" width="18.28515625" customWidth="1"/>
    <col min="6" max="6" width="11.7109375" customWidth="1"/>
    <col min="10" max="10" width="12" customWidth="1"/>
    <col min="11" max="11" width="12.7109375" customWidth="1"/>
    <col min="12" max="12" width="12.5703125" customWidth="1"/>
    <col min="16" max="16" width="13.28515625" customWidth="1"/>
    <col min="18" max="18" width="12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18" t="s">
        <v>120</v>
      </c>
      <c r="B20" s="206" t="s">
        <v>121</v>
      </c>
      <c r="C20" s="207"/>
      <c r="D20" s="19">
        <f>D21+D22+D23+D24</f>
        <v>6361</v>
      </c>
      <c r="E20" s="19">
        <f t="shared" ref="E20:O20" si="0">E21+E22+E23+E24</f>
        <v>0</v>
      </c>
      <c r="F20" s="19">
        <f t="shared" si="0"/>
        <v>8500</v>
      </c>
      <c r="G20" s="19">
        <f t="shared" si="0"/>
        <v>9</v>
      </c>
      <c r="H20" s="19">
        <f t="shared" si="0"/>
        <v>4</v>
      </c>
      <c r="I20" s="19">
        <f t="shared" si="0"/>
        <v>3286</v>
      </c>
      <c r="J20" s="19">
        <f t="shared" si="0"/>
        <v>5</v>
      </c>
      <c r="K20" s="19">
        <f t="shared" si="0"/>
        <v>121383</v>
      </c>
      <c r="L20" s="19">
        <f t="shared" si="0"/>
        <v>30616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170164</v>
      </c>
    </row>
    <row r="21" spans="1:18" ht="74.25" customHeight="1">
      <c r="A21" s="18" t="s">
        <v>122</v>
      </c>
      <c r="B21" s="208" t="s">
        <v>123</v>
      </c>
      <c r="C21" s="209"/>
      <c r="D21" s="31">
        <f>'Казань '!D21+'НЧелны '!D21</f>
        <v>6361</v>
      </c>
      <c r="E21" s="31">
        <f>'Казань '!E21+'НЧелны '!E21</f>
        <v>0</v>
      </c>
      <c r="F21" s="31">
        <f>'Казань '!F21+'НЧелны '!F21</f>
        <v>8500</v>
      </c>
      <c r="G21" s="31">
        <f>'Казань '!G21+'НЧелны '!G21</f>
        <v>9</v>
      </c>
      <c r="H21" s="31">
        <f>'Казань '!H21+'НЧелны '!H21</f>
        <v>4</v>
      </c>
      <c r="I21" s="31">
        <f>'Казань '!I21+'НЧелны '!I21</f>
        <v>3286</v>
      </c>
      <c r="J21" s="31">
        <f>'Казань '!J21+'НЧелны '!J21</f>
        <v>5</v>
      </c>
      <c r="K21" s="31">
        <f>'Казань '!K21+'НЧелны '!K21</f>
        <v>121383</v>
      </c>
      <c r="L21" s="31">
        <f>'Казань '!L21+'НЧелны '!L21</f>
        <v>30616</v>
      </c>
      <c r="M21" s="31">
        <f>'Казань '!M21+'НЧелны '!M21</f>
        <v>0</v>
      </c>
      <c r="N21" s="31">
        <f>'Казань '!N21+'НЧелны '!N21</f>
        <v>0</v>
      </c>
      <c r="O21" s="31">
        <f>'Казань '!O21+'НЧелны '!O21</f>
        <v>0</v>
      </c>
      <c r="P21" s="20">
        <f t="shared" si="1"/>
        <v>170164</v>
      </c>
    </row>
    <row r="22" spans="1:18" ht="96.75" customHeight="1">
      <c r="A22" s="18" t="s">
        <v>124</v>
      </c>
      <c r="B22" s="208" t="s">
        <v>125</v>
      </c>
      <c r="C22" s="209"/>
      <c r="D22" s="31">
        <f>'Казань '!D22+'НЧелны '!D22</f>
        <v>0</v>
      </c>
      <c r="E22" s="31">
        <f>'Казань '!E22+'НЧелны '!E22</f>
        <v>0</v>
      </c>
      <c r="F22" s="31">
        <f>'Казань '!F22+'НЧелны '!F22</f>
        <v>0</v>
      </c>
      <c r="G22" s="31">
        <f>'Казань '!G22+'НЧелны '!G22</f>
        <v>0</v>
      </c>
      <c r="H22" s="31">
        <f>'Казань '!H22+'НЧелны '!H22</f>
        <v>0</v>
      </c>
      <c r="I22" s="31">
        <f>'Казань '!I22+'НЧелны '!I22</f>
        <v>0</v>
      </c>
      <c r="J22" s="31">
        <f>'Казань '!J22+'НЧелны '!J22</f>
        <v>0</v>
      </c>
      <c r="K22" s="31">
        <f>'Казань '!K22+'НЧелны '!K22</f>
        <v>0</v>
      </c>
      <c r="L22" s="31">
        <f>'Казань '!L22+'НЧелны '!L22</f>
        <v>0</v>
      </c>
      <c r="M22" s="31">
        <f>'Казань '!M22+'НЧелны '!M22</f>
        <v>0</v>
      </c>
      <c r="N22" s="31">
        <f>'Казань '!N22+'НЧелны '!N22</f>
        <v>0</v>
      </c>
      <c r="O22" s="31">
        <f>'Казань '!O22+'НЧелны '!O22</f>
        <v>0</v>
      </c>
      <c r="P22" s="20">
        <f t="shared" si="1"/>
        <v>0</v>
      </c>
    </row>
    <row r="23" spans="1:18" ht="92.25" customHeight="1">
      <c r="A23" s="18" t="s">
        <v>126</v>
      </c>
      <c r="B23" s="208" t="s">
        <v>127</v>
      </c>
      <c r="C23" s="209"/>
      <c r="D23" s="31">
        <f>'Казань '!D23+'НЧелны '!D23</f>
        <v>0</v>
      </c>
      <c r="E23" s="31">
        <f>'Казань '!E23+'НЧелны '!E23</f>
        <v>0</v>
      </c>
      <c r="F23" s="31">
        <f>'Казань '!F23+'НЧелны '!F23</f>
        <v>0</v>
      </c>
      <c r="G23" s="31">
        <f>'Казань '!G23+'НЧелны '!G23</f>
        <v>0</v>
      </c>
      <c r="H23" s="31">
        <f>'Казань '!H23+'НЧелны '!H23</f>
        <v>0</v>
      </c>
      <c r="I23" s="31">
        <f>'Казань '!I23+'НЧелны '!I23</f>
        <v>0</v>
      </c>
      <c r="J23" s="31">
        <f>'Казань '!J23+'НЧелны '!J23</f>
        <v>0</v>
      </c>
      <c r="K23" s="31">
        <f>'Казань '!K23+'НЧелны '!K23</f>
        <v>0</v>
      </c>
      <c r="L23" s="31">
        <f>'Казань '!L23+'НЧелны '!L23</f>
        <v>0</v>
      </c>
      <c r="M23" s="31">
        <f>'Казань '!M23+'НЧелны '!M23</f>
        <v>0</v>
      </c>
      <c r="N23" s="31">
        <f>'Казань '!N23+'НЧелны '!N23</f>
        <v>0</v>
      </c>
      <c r="O23" s="31">
        <f>'Казань '!O23+'НЧелны '!O23</f>
        <v>0</v>
      </c>
      <c r="P23" s="20">
        <f t="shared" si="1"/>
        <v>0</v>
      </c>
    </row>
    <row r="24" spans="1:18" ht="26.25" customHeight="1">
      <c r="A24" s="18" t="s">
        <v>128</v>
      </c>
      <c r="B24" s="208" t="s">
        <v>129</v>
      </c>
      <c r="C24" s="209"/>
      <c r="D24" s="31">
        <f>'Казань '!D24+'НЧелны '!D24</f>
        <v>0</v>
      </c>
      <c r="E24" s="31">
        <f>'Казань '!E24+'НЧелны '!E24</f>
        <v>0</v>
      </c>
      <c r="F24" s="31">
        <f>'Казань '!F24+'НЧелны '!F24</f>
        <v>0</v>
      </c>
      <c r="G24" s="31">
        <f>'Казань '!G24+'НЧелны '!G24</f>
        <v>0</v>
      </c>
      <c r="H24" s="31">
        <f>'Казань '!H24+'НЧелны '!H24</f>
        <v>0</v>
      </c>
      <c r="I24" s="31">
        <f>'Казань '!I24+'НЧелны '!I24</f>
        <v>0</v>
      </c>
      <c r="J24" s="31">
        <f>'Казань '!J24+'НЧелны '!J24</f>
        <v>0</v>
      </c>
      <c r="K24" s="31">
        <f>'Казань '!K24+'НЧелны '!K24</f>
        <v>0</v>
      </c>
      <c r="L24" s="31">
        <f>'Казань '!L24+'НЧелны '!L24</f>
        <v>0</v>
      </c>
      <c r="M24" s="31">
        <f>'Казань '!M24+'НЧелны '!M24</f>
        <v>0</v>
      </c>
      <c r="N24" s="31">
        <f>'Казань '!N24+'НЧелны '!N24</f>
        <v>0</v>
      </c>
      <c r="O24" s="31">
        <f>'Казань '!O24+'НЧелны '!O24</f>
        <v>0</v>
      </c>
      <c r="P24" s="20">
        <f t="shared" si="1"/>
        <v>0</v>
      </c>
    </row>
    <row r="25" spans="1:18" ht="48" customHeight="1">
      <c r="A25" s="18" t="s">
        <v>130</v>
      </c>
      <c r="B25" s="208" t="s">
        <v>131</v>
      </c>
      <c r="C25" s="209"/>
      <c r="D25" s="31">
        <f>'Казань '!D25+'НЧелны '!D25</f>
        <v>57</v>
      </c>
      <c r="E25" s="31">
        <f>'Казань '!E25+'НЧелны '!E25</f>
        <v>0</v>
      </c>
      <c r="F25" s="31">
        <f>'Казань '!F25+'НЧелны '!F25</f>
        <v>10</v>
      </c>
      <c r="G25" s="31">
        <f>'Казань '!G25+'НЧелны '!G25</f>
        <v>0</v>
      </c>
      <c r="H25" s="31">
        <f>'Казань '!H25+'НЧелны '!H25</f>
        <v>0</v>
      </c>
      <c r="I25" s="31">
        <f>'Казань '!I25+'НЧелны '!I25</f>
        <v>3</v>
      </c>
      <c r="J25" s="31">
        <f>'Казань '!J25+'НЧелны '!J25</f>
        <v>0</v>
      </c>
      <c r="K25" s="31">
        <f>'Казань '!K25+'НЧелны '!K25</f>
        <v>0</v>
      </c>
      <c r="L25" s="31">
        <f>'Казань '!L25+'НЧелны '!L25</f>
        <v>4</v>
      </c>
      <c r="M25" s="31">
        <f>'Казань '!M25+'НЧелны '!M25</f>
        <v>0</v>
      </c>
      <c r="N25" s="31">
        <f>'Казань '!N25+'НЧелны '!N25</f>
        <v>0</v>
      </c>
      <c r="O25" s="31">
        <f>'Казань '!O25+'НЧелны '!O25</f>
        <v>0</v>
      </c>
      <c r="P25" s="20">
        <f t="shared" si="1"/>
        <v>74</v>
      </c>
      <c r="R25" s="22">
        <f>P25*100/P20</f>
        <v>4.3487459157048491E-2</v>
      </c>
    </row>
    <row r="26" spans="1:18" ht="79.5" customHeight="1">
      <c r="A26" s="18" t="s">
        <v>132</v>
      </c>
      <c r="B26" s="208" t="s">
        <v>133</v>
      </c>
      <c r="C26" s="209"/>
      <c r="D26" s="31">
        <f>'Казань '!D26+'НЧелны '!D26</f>
        <v>0</v>
      </c>
      <c r="E26" s="31">
        <f>'Казань '!E26+'НЧелны '!E26</f>
        <v>0</v>
      </c>
      <c r="F26" s="31">
        <f>'Казань '!F26+'НЧелны '!F26</f>
        <v>0</v>
      </c>
      <c r="G26" s="31">
        <f>'Казань '!G26+'НЧелны '!G26</f>
        <v>0</v>
      </c>
      <c r="H26" s="31">
        <f>'Казань '!H26+'НЧелны '!H26</f>
        <v>0</v>
      </c>
      <c r="I26" s="31">
        <f>'Казань '!I26+'НЧелны '!I26</f>
        <v>0</v>
      </c>
      <c r="J26" s="31">
        <f>'Казань '!J26+'НЧелны '!J26</f>
        <v>13</v>
      </c>
      <c r="K26" s="31">
        <f>'Казань '!K26+'НЧелны '!K26</f>
        <v>0</v>
      </c>
      <c r="L26" s="31">
        <f>'Казань '!L26+'НЧелны '!L26</f>
        <v>0</v>
      </c>
      <c r="M26" s="31">
        <f>'Казань '!M26+'НЧелны '!M26</f>
        <v>0</v>
      </c>
      <c r="N26" s="31">
        <f>'Казань '!N26+'НЧелны '!N26</f>
        <v>0</v>
      </c>
      <c r="O26" s="31">
        <f>'Казань '!O26+'НЧелны '!O26</f>
        <v>0</v>
      </c>
      <c r="P26" s="20">
        <f t="shared" si="1"/>
        <v>13</v>
      </c>
    </row>
    <row r="27" spans="1:18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6276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8452</v>
      </c>
      <c r="G27" s="23">
        <f t="shared" si="2"/>
        <v>9</v>
      </c>
      <c r="H27" s="23">
        <f t="shared" si="2"/>
        <v>4</v>
      </c>
      <c r="I27" s="23">
        <f t="shared" si="2"/>
        <v>3263</v>
      </c>
      <c r="J27" s="23">
        <f t="shared" si="2"/>
        <v>10</v>
      </c>
      <c r="K27" s="23">
        <f t="shared" si="2"/>
        <v>121377</v>
      </c>
      <c r="L27" s="23">
        <f t="shared" si="2"/>
        <v>30465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169856</v>
      </c>
    </row>
    <row r="28" spans="1:18" ht="15.75">
      <c r="A28" s="24" t="s">
        <v>136</v>
      </c>
      <c r="B28" s="208" t="s">
        <v>137</v>
      </c>
      <c r="C28" s="209"/>
      <c r="D28" s="31">
        <f>'Казань '!D28+'НЧелны '!D28</f>
        <v>4451</v>
      </c>
      <c r="E28" s="31">
        <f>'Казань '!E28+'НЧелны '!E28</f>
        <v>0</v>
      </c>
      <c r="F28" s="31">
        <f>'Казань '!F28+'НЧелны '!F28</f>
        <v>8441</v>
      </c>
      <c r="G28" s="31">
        <f>'Казань '!G28+'НЧелны '!G28</f>
        <v>1</v>
      </c>
      <c r="H28" s="31">
        <f>'Казань '!H28+'НЧелны '!H28</f>
        <v>0</v>
      </c>
      <c r="I28" s="31">
        <f>'Казань '!I28+'НЧелны '!I28</f>
        <v>2837</v>
      </c>
      <c r="J28" s="31">
        <f>'Казань '!J28+'НЧелны '!J28</f>
        <v>7</v>
      </c>
      <c r="K28" s="31">
        <f>'Казань '!K28+'НЧелны '!K28</f>
        <v>108218</v>
      </c>
      <c r="L28" s="31">
        <f>'Казань '!L28+'НЧелны '!L28</f>
        <v>29601</v>
      </c>
      <c r="M28" s="31">
        <f>'Казань '!M28+'НЧелны '!M28</f>
        <v>0</v>
      </c>
      <c r="N28" s="31">
        <f>'Казань '!N28+'НЧелны '!N28</f>
        <v>0</v>
      </c>
      <c r="O28" s="31">
        <f>'Казань '!O28+'НЧелны '!O28</f>
        <v>0</v>
      </c>
      <c r="P28" s="20">
        <f t="shared" si="1"/>
        <v>153556</v>
      </c>
    </row>
    <row r="29" spans="1:18" ht="15.75">
      <c r="A29" s="24" t="s">
        <v>138</v>
      </c>
      <c r="B29" s="208" t="s">
        <v>139</v>
      </c>
      <c r="C29" s="209"/>
      <c r="D29" s="31">
        <f>'Казань '!D29+'НЧелны '!D29</f>
        <v>284</v>
      </c>
      <c r="E29" s="31">
        <f>'Казань '!E29+'НЧелны '!E29</f>
        <v>0</v>
      </c>
      <c r="F29" s="31">
        <f>'Казань '!F29+'НЧелны '!F29</f>
        <v>1</v>
      </c>
      <c r="G29" s="31">
        <f>'Казань '!G29+'НЧелны '!G29</f>
        <v>4</v>
      </c>
      <c r="H29" s="31">
        <f>'Казань '!H29+'НЧелны '!H29</f>
        <v>4</v>
      </c>
      <c r="I29" s="31">
        <f>'Казань '!I29+'НЧелны '!I29</f>
        <v>185</v>
      </c>
      <c r="J29" s="31">
        <f>'Казань '!J29+'НЧелны '!J29</f>
        <v>0</v>
      </c>
      <c r="K29" s="31">
        <f>'Казань '!K29+'НЧелны '!K29</f>
        <v>13159</v>
      </c>
      <c r="L29" s="31">
        <f>'Казань '!L29+'НЧелны '!L29</f>
        <v>850</v>
      </c>
      <c r="M29" s="31">
        <f>'Казань '!M29+'НЧелны '!M29</f>
        <v>0</v>
      </c>
      <c r="N29" s="31">
        <f>'Казань '!N29+'НЧелны '!N29</f>
        <v>0</v>
      </c>
      <c r="O29" s="31">
        <f>'Казань '!O29+'НЧелны '!O29</f>
        <v>0</v>
      </c>
      <c r="P29" s="20">
        <f t="shared" si="1"/>
        <v>14487</v>
      </c>
    </row>
    <row r="30" spans="1:18" ht="15.75">
      <c r="A30" s="24" t="s">
        <v>140</v>
      </c>
      <c r="B30" s="208" t="s">
        <v>141</v>
      </c>
      <c r="C30" s="209"/>
      <c r="D30" s="31">
        <f>'Казань '!D30+'НЧелны '!D30</f>
        <v>401</v>
      </c>
      <c r="E30" s="31">
        <f>'Казань '!E30+'НЧелны '!E30</f>
        <v>0</v>
      </c>
      <c r="F30" s="31">
        <f>'Казань '!F30+'НЧелны '!F30</f>
        <v>5</v>
      </c>
      <c r="G30" s="31">
        <f>'Казань '!G30+'НЧелны '!G30</f>
        <v>2</v>
      </c>
      <c r="H30" s="31">
        <f>'Казань '!H30+'НЧелны '!H30</f>
        <v>0</v>
      </c>
      <c r="I30" s="31">
        <f>'Казань '!I30+'НЧелны '!I30</f>
        <v>131</v>
      </c>
      <c r="J30" s="31">
        <f>'Казань '!J30+'НЧелны '!J30</f>
        <v>1</v>
      </c>
      <c r="K30" s="31">
        <f>'Казань '!K30+'НЧелны '!K30</f>
        <v>0</v>
      </c>
      <c r="L30" s="31">
        <f>'Казань '!L30+'НЧелны '!L30</f>
        <v>1</v>
      </c>
      <c r="M30" s="31">
        <f>'Казань '!M30+'НЧелны '!M30</f>
        <v>0</v>
      </c>
      <c r="N30" s="31">
        <f>'Казань '!N30+'НЧелны '!N30</f>
        <v>0</v>
      </c>
      <c r="O30" s="31">
        <f>'Казань '!O30+'НЧелны '!O30</f>
        <v>0</v>
      </c>
      <c r="P30" s="20">
        <f t="shared" si="1"/>
        <v>541</v>
      </c>
    </row>
    <row r="31" spans="1:18" ht="15.75">
      <c r="A31" s="24" t="s">
        <v>142</v>
      </c>
      <c r="B31" s="210" t="s">
        <v>143</v>
      </c>
      <c r="C31" s="211"/>
      <c r="D31" s="25">
        <f>D32+D33</f>
        <v>1140</v>
      </c>
      <c r="E31" s="25">
        <f t="shared" ref="E31:O31" si="3">E32+E33</f>
        <v>0</v>
      </c>
      <c r="F31" s="25">
        <f t="shared" si="3"/>
        <v>5</v>
      </c>
      <c r="G31" s="25">
        <f t="shared" si="3"/>
        <v>2</v>
      </c>
      <c r="H31" s="25">
        <f t="shared" si="3"/>
        <v>0</v>
      </c>
      <c r="I31" s="25">
        <f t="shared" si="3"/>
        <v>110</v>
      </c>
      <c r="J31" s="25">
        <f t="shared" si="3"/>
        <v>2</v>
      </c>
      <c r="K31" s="25">
        <f t="shared" si="3"/>
        <v>0</v>
      </c>
      <c r="L31" s="25">
        <f t="shared" si="3"/>
        <v>13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1272</v>
      </c>
    </row>
    <row r="32" spans="1:18" ht="15.75">
      <c r="A32" s="24" t="s">
        <v>144</v>
      </c>
      <c r="B32" s="208" t="s">
        <v>145</v>
      </c>
      <c r="C32" s="209"/>
      <c r="D32" s="31">
        <f>'Казань '!D32+'НЧелны '!D32</f>
        <v>695</v>
      </c>
      <c r="E32" s="31">
        <f>'Казань '!E32+'НЧелны '!E32</f>
        <v>0</v>
      </c>
      <c r="F32" s="31">
        <f>'Казань '!F32+'НЧелны '!F32</f>
        <v>2</v>
      </c>
      <c r="G32" s="31">
        <f>'Казань '!G32+'НЧелны '!G32</f>
        <v>1</v>
      </c>
      <c r="H32" s="31">
        <f>'Казань '!H32+'НЧелны '!H32</f>
        <v>0</v>
      </c>
      <c r="I32" s="31">
        <f>'Казань '!I32+'НЧелны '!I32</f>
        <v>57</v>
      </c>
      <c r="J32" s="31">
        <f>'Казань '!J32+'НЧелны '!J32</f>
        <v>0</v>
      </c>
      <c r="K32" s="31">
        <f>'Казань '!K32+'НЧелны '!K32</f>
        <v>0</v>
      </c>
      <c r="L32" s="31">
        <f>'Казань '!L32+'НЧелны '!L32</f>
        <v>5</v>
      </c>
      <c r="M32" s="31">
        <f>'Казань '!M32+'НЧелны '!M32</f>
        <v>0</v>
      </c>
      <c r="N32" s="31">
        <f>'Казань '!N32+'НЧелны '!N32</f>
        <v>0</v>
      </c>
      <c r="O32" s="31">
        <f>'Казань '!O32+'НЧелны '!O32</f>
        <v>0</v>
      </c>
      <c r="P32" s="20">
        <f t="shared" si="1"/>
        <v>760</v>
      </c>
    </row>
    <row r="33" spans="1:18" ht="15.75">
      <c r="A33" s="26" t="s">
        <v>146</v>
      </c>
      <c r="B33" s="212" t="s">
        <v>147</v>
      </c>
      <c r="C33" s="213"/>
      <c r="D33" s="31">
        <f>'Казань '!D33+'НЧелны '!D33</f>
        <v>445</v>
      </c>
      <c r="E33" s="31">
        <f>'Казань '!E33+'НЧелны '!E33</f>
        <v>0</v>
      </c>
      <c r="F33" s="31">
        <f>'Казань '!F33+'НЧелны '!F33</f>
        <v>3</v>
      </c>
      <c r="G33" s="31">
        <f>'Казань '!G33+'НЧелны '!G33</f>
        <v>1</v>
      </c>
      <c r="H33" s="31">
        <f>'Казань '!H33+'НЧелны '!H33</f>
        <v>0</v>
      </c>
      <c r="I33" s="31">
        <f>'Казань '!I33+'НЧелны '!I33</f>
        <v>53</v>
      </c>
      <c r="J33" s="31">
        <f>'Казань '!J33+'НЧелны '!J33</f>
        <v>2</v>
      </c>
      <c r="K33" s="31">
        <f>'Казань '!K33+'НЧелны '!K33</f>
        <v>0</v>
      </c>
      <c r="L33" s="31">
        <f>'Казань '!L33+'НЧелны '!L33</f>
        <v>8</v>
      </c>
      <c r="M33" s="31">
        <f>'Казань '!M33+'НЧелны '!M33</f>
        <v>0</v>
      </c>
      <c r="N33" s="31">
        <f>'Казань '!N33+'НЧелны '!N33</f>
        <v>0</v>
      </c>
      <c r="O33" s="31">
        <f>'Казань '!O33+'НЧелны '!O33</f>
        <v>0</v>
      </c>
      <c r="P33" s="20">
        <f t="shared" si="1"/>
        <v>512</v>
      </c>
    </row>
    <row r="34" spans="1:18" ht="47.25" customHeight="1">
      <c r="A34" s="24" t="s">
        <v>148</v>
      </c>
      <c r="B34" s="206" t="s">
        <v>149</v>
      </c>
      <c r="C34" s="207"/>
      <c r="D34" s="23">
        <f>D35+D42</f>
        <v>5835</v>
      </c>
      <c r="E34" s="23">
        <f t="shared" ref="E34:O34" si="4">E35+E42</f>
        <v>0</v>
      </c>
      <c r="F34" s="23">
        <f t="shared" si="4"/>
        <v>8208</v>
      </c>
      <c r="G34" s="23">
        <f t="shared" si="4"/>
        <v>3</v>
      </c>
      <c r="H34" s="23">
        <f t="shared" si="4"/>
        <v>1</v>
      </c>
      <c r="I34" s="23">
        <f t="shared" si="4"/>
        <v>3032</v>
      </c>
      <c r="J34" s="23">
        <f t="shared" si="4"/>
        <v>9</v>
      </c>
      <c r="K34" s="23">
        <f t="shared" si="4"/>
        <v>119723</v>
      </c>
      <c r="L34" s="23">
        <f t="shared" si="4"/>
        <v>28659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165470</v>
      </c>
    </row>
    <row r="35" spans="1:18" ht="36" customHeight="1">
      <c r="A35" s="18" t="s">
        <v>150</v>
      </c>
      <c r="B35" s="210" t="s">
        <v>151</v>
      </c>
      <c r="C35" s="211"/>
      <c r="D35" s="25">
        <f>D36+D37+D38+D39</f>
        <v>4455</v>
      </c>
      <c r="E35" s="25">
        <f t="shared" ref="E35:O35" si="5">E36+E37+E38+E39</f>
        <v>0</v>
      </c>
      <c r="F35" s="25">
        <f t="shared" si="5"/>
        <v>1279</v>
      </c>
      <c r="G35" s="25">
        <f t="shared" si="5"/>
        <v>0</v>
      </c>
      <c r="H35" s="25">
        <f t="shared" si="5"/>
        <v>0</v>
      </c>
      <c r="I35" s="25">
        <f t="shared" si="5"/>
        <v>1747</v>
      </c>
      <c r="J35" s="25">
        <f t="shared" si="5"/>
        <v>4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7485</v>
      </c>
      <c r="R35" s="22">
        <f>P35*100/P27</f>
        <v>4.4066738884702339</v>
      </c>
    </row>
    <row r="36" spans="1:18" ht="15.75">
      <c r="A36" s="24" t="s">
        <v>152</v>
      </c>
      <c r="B36" s="208" t="s">
        <v>137</v>
      </c>
      <c r="C36" s="209"/>
      <c r="D36" s="31">
        <f>'Казань '!D36+'НЧелны '!D36</f>
        <v>3066</v>
      </c>
      <c r="E36" s="31">
        <f>'Казань '!E36+'НЧелны '!E36</f>
        <v>0</v>
      </c>
      <c r="F36" s="31">
        <f>'Казань '!F36+'НЧелны '!F36</f>
        <v>1272</v>
      </c>
      <c r="G36" s="31">
        <f>'Казань '!G36+'НЧелны '!G36</f>
        <v>0</v>
      </c>
      <c r="H36" s="31">
        <f>'Казань '!H36+'НЧелны '!H36</f>
        <v>0</v>
      </c>
      <c r="I36" s="31">
        <f>'Казань '!I36+'НЧелны '!I36</f>
        <v>1480</v>
      </c>
      <c r="J36" s="31">
        <f>'Казань '!J36+'НЧелны '!J36</f>
        <v>3</v>
      </c>
      <c r="K36" s="31">
        <f>'Казань '!K36+'НЧелны '!K36</f>
        <v>0</v>
      </c>
      <c r="L36" s="31">
        <f>'Казань '!L36+'НЧелны '!L36</f>
        <v>0</v>
      </c>
      <c r="M36" s="31">
        <f>'Казань '!M36+'НЧелны '!M36</f>
        <v>0</v>
      </c>
      <c r="N36" s="31">
        <f>'Казань '!N36+'НЧелны '!N36</f>
        <v>0</v>
      </c>
      <c r="O36" s="31">
        <f>'Казань '!O36+'НЧелны '!O36</f>
        <v>0</v>
      </c>
      <c r="P36" s="20">
        <f t="shared" si="1"/>
        <v>5821</v>
      </c>
    </row>
    <row r="37" spans="1:18" ht="15.75">
      <c r="A37" s="24" t="s">
        <v>153</v>
      </c>
      <c r="B37" s="208" t="s">
        <v>139</v>
      </c>
      <c r="C37" s="209"/>
      <c r="D37" s="31">
        <f>'Казань '!D37+'НЧелны '!D37</f>
        <v>157</v>
      </c>
      <c r="E37" s="31">
        <f>'Казань '!E37+'НЧелны '!E37</f>
        <v>0</v>
      </c>
      <c r="F37" s="31">
        <f>'Казань '!F37+'НЧелны '!F37</f>
        <v>1</v>
      </c>
      <c r="G37" s="31">
        <f>'Казань '!G37+'НЧелны '!G37</f>
        <v>0</v>
      </c>
      <c r="H37" s="31">
        <f>'Казань '!H37+'НЧелны '!H37</f>
        <v>0</v>
      </c>
      <c r="I37" s="31">
        <f>'Казань '!I37+'НЧелны '!I37</f>
        <v>91</v>
      </c>
      <c r="J37" s="31">
        <f>'Казань '!J37+'НЧелны '!J37</f>
        <v>0</v>
      </c>
      <c r="K37" s="31">
        <f>'Казань '!K37+'НЧелны '!K37</f>
        <v>0</v>
      </c>
      <c r="L37" s="31">
        <f>'Казань '!L37+'НЧелны '!L37</f>
        <v>0</v>
      </c>
      <c r="M37" s="31">
        <f>'Казань '!M37+'НЧелны '!M37</f>
        <v>0</v>
      </c>
      <c r="N37" s="31">
        <f>'Казань '!N37+'НЧелны '!N37</f>
        <v>0</v>
      </c>
      <c r="O37" s="31">
        <f>'Казань '!O37+'НЧелны '!O37</f>
        <v>0</v>
      </c>
      <c r="P37" s="20">
        <f t="shared" si="1"/>
        <v>249</v>
      </c>
    </row>
    <row r="38" spans="1:18" ht="15.75">
      <c r="A38" s="24" t="s">
        <v>154</v>
      </c>
      <c r="B38" s="208" t="s">
        <v>141</v>
      </c>
      <c r="C38" s="209"/>
      <c r="D38" s="31">
        <f>'Казань '!D38+'НЧелны '!D38</f>
        <v>357</v>
      </c>
      <c r="E38" s="31">
        <f>'Казань '!E38+'НЧелны '!E38</f>
        <v>0</v>
      </c>
      <c r="F38" s="31">
        <f>'Казань '!F38+'НЧелны '!F38</f>
        <v>4</v>
      </c>
      <c r="G38" s="31">
        <f>'Казань '!G38+'НЧелны '!G38</f>
        <v>0</v>
      </c>
      <c r="H38" s="31">
        <f>'Казань '!H38+'НЧелны '!H38</f>
        <v>0</v>
      </c>
      <c r="I38" s="31">
        <f>'Казань '!I38+'НЧелны '!I38</f>
        <v>98</v>
      </c>
      <c r="J38" s="31">
        <f>'Казань '!J38+'НЧелны '!J38</f>
        <v>0</v>
      </c>
      <c r="K38" s="31">
        <f>'Казань '!K38+'НЧелны '!K38</f>
        <v>0</v>
      </c>
      <c r="L38" s="31">
        <f>'Казань '!L38+'НЧелны '!L38</f>
        <v>0</v>
      </c>
      <c r="M38" s="31">
        <f>'Казань '!M38+'НЧелны '!M38</f>
        <v>0</v>
      </c>
      <c r="N38" s="31">
        <f>'Казань '!N38+'НЧелны '!N38</f>
        <v>0</v>
      </c>
      <c r="O38" s="31">
        <f>'Казань '!O38+'НЧелны '!O38</f>
        <v>0</v>
      </c>
      <c r="P38" s="20">
        <f t="shared" si="1"/>
        <v>459</v>
      </c>
    </row>
    <row r="39" spans="1:18" ht="15.75">
      <c r="A39" s="24" t="s">
        <v>155</v>
      </c>
      <c r="B39" s="210" t="s">
        <v>143</v>
      </c>
      <c r="C39" s="211"/>
      <c r="D39" s="25">
        <f>D40+D41</f>
        <v>875</v>
      </c>
      <c r="E39" s="25">
        <f t="shared" ref="E39:O39" si="6">E40+E41</f>
        <v>0</v>
      </c>
      <c r="F39" s="25">
        <f t="shared" si="6"/>
        <v>2</v>
      </c>
      <c r="G39" s="25">
        <f t="shared" si="6"/>
        <v>0</v>
      </c>
      <c r="H39" s="25">
        <f t="shared" si="6"/>
        <v>0</v>
      </c>
      <c r="I39" s="25">
        <f t="shared" si="6"/>
        <v>78</v>
      </c>
      <c r="J39" s="25">
        <f t="shared" si="6"/>
        <v>1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956</v>
      </c>
    </row>
    <row r="40" spans="1:18" ht="15.75">
      <c r="A40" s="24" t="s">
        <v>156</v>
      </c>
      <c r="B40" s="208" t="s">
        <v>145</v>
      </c>
      <c r="C40" s="209"/>
      <c r="D40" s="31">
        <f>'Казань '!D40+'НЧелны '!D40</f>
        <v>538</v>
      </c>
      <c r="E40" s="31">
        <f>'Казань '!E40+'НЧелны '!E40</f>
        <v>0</v>
      </c>
      <c r="F40" s="31">
        <f>'Казань '!F40+'НЧелны '!F40</f>
        <v>1</v>
      </c>
      <c r="G40" s="31">
        <f>'Казань '!G40+'НЧелны '!G40</f>
        <v>0</v>
      </c>
      <c r="H40" s="31">
        <f>'Казань '!H40+'НЧелны '!H40</f>
        <v>0</v>
      </c>
      <c r="I40" s="31">
        <f>'Казань '!I40+'НЧелны '!I40</f>
        <v>46</v>
      </c>
      <c r="J40" s="31">
        <f>'Казань '!J40+'НЧелны '!J40</f>
        <v>0</v>
      </c>
      <c r="K40" s="31">
        <f>'Казань '!K40+'НЧелны '!K40</f>
        <v>0</v>
      </c>
      <c r="L40" s="31">
        <f>'Казань '!L40+'НЧелны '!L40</f>
        <v>0</v>
      </c>
      <c r="M40" s="31">
        <f>'Казань '!M40+'НЧелны '!M40</f>
        <v>0</v>
      </c>
      <c r="N40" s="31">
        <f>'Казань '!N40+'НЧелны '!N40</f>
        <v>0</v>
      </c>
      <c r="O40" s="31">
        <f>'Казань '!O40+'НЧелны '!O40</f>
        <v>0</v>
      </c>
      <c r="P40" s="20">
        <f t="shared" si="1"/>
        <v>585</v>
      </c>
    </row>
    <row r="41" spans="1:18" ht="15.75">
      <c r="A41" s="24" t="s">
        <v>157</v>
      </c>
      <c r="B41" s="208" t="s">
        <v>147</v>
      </c>
      <c r="C41" s="209"/>
      <c r="D41" s="31">
        <f>'Казань '!D41+'НЧелны '!D41</f>
        <v>337</v>
      </c>
      <c r="E41" s="31">
        <f>'Казань '!E41+'НЧелны '!E41</f>
        <v>0</v>
      </c>
      <c r="F41" s="31">
        <f>'Казань '!F41+'НЧелны '!F41</f>
        <v>1</v>
      </c>
      <c r="G41" s="31">
        <f>'Казань '!G41+'НЧелны '!G41</f>
        <v>0</v>
      </c>
      <c r="H41" s="31">
        <f>'Казань '!H41+'НЧелны '!H41</f>
        <v>0</v>
      </c>
      <c r="I41" s="31">
        <f>'Казань '!I41+'НЧелны '!I41</f>
        <v>32</v>
      </c>
      <c r="J41" s="31">
        <f>'Казань '!J41+'НЧелны '!J41</f>
        <v>1</v>
      </c>
      <c r="K41" s="31">
        <f>'Казань '!K41+'НЧелны '!K41</f>
        <v>0</v>
      </c>
      <c r="L41" s="31">
        <f>'Казань '!L41+'НЧелны '!L41</f>
        <v>0</v>
      </c>
      <c r="M41" s="31">
        <f>'Казань '!M41+'НЧелны '!M41</f>
        <v>0</v>
      </c>
      <c r="N41" s="31">
        <f>'Казань '!N41+'НЧелны '!N41</f>
        <v>0</v>
      </c>
      <c r="O41" s="31">
        <f>'Казань '!O41+'НЧелны '!O41</f>
        <v>0</v>
      </c>
      <c r="P41" s="20">
        <f t="shared" si="1"/>
        <v>371</v>
      </c>
    </row>
    <row r="42" spans="1:18" ht="36" customHeight="1">
      <c r="A42" s="18" t="s">
        <v>158</v>
      </c>
      <c r="B42" s="210" t="s">
        <v>159</v>
      </c>
      <c r="C42" s="211"/>
      <c r="D42" s="25">
        <f>D43+D44+D45+D46</f>
        <v>1380</v>
      </c>
      <c r="E42" s="25">
        <f t="shared" ref="E42:O42" si="7">E43+E44+E45+E46</f>
        <v>0</v>
      </c>
      <c r="F42" s="25">
        <f t="shared" si="7"/>
        <v>6929</v>
      </c>
      <c r="G42" s="25">
        <f t="shared" si="7"/>
        <v>3</v>
      </c>
      <c r="H42" s="25">
        <f t="shared" si="7"/>
        <v>1</v>
      </c>
      <c r="I42" s="25">
        <f t="shared" si="7"/>
        <v>1285</v>
      </c>
      <c r="J42" s="25">
        <f t="shared" si="7"/>
        <v>5</v>
      </c>
      <c r="K42" s="25">
        <f t="shared" si="7"/>
        <v>119723</v>
      </c>
      <c r="L42" s="25">
        <f t="shared" si="7"/>
        <v>28659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157985</v>
      </c>
      <c r="R42" s="22">
        <f>P42*100/P27</f>
        <v>93.011138847023361</v>
      </c>
    </row>
    <row r="43" spans="1:18" ht="15.75">
      <c r="A43" s="24" t="s">
        <v>160</v>
      </c>
      <c r="B43" s="208" t="s">
        <v>137</v>
      </c>
      <c r="C43" s="209"/>
      <c r="D43" s="31">
        <f>'Казань '!D43+'НЧелны '!D43</f>
        <v>1114</v>
      </c>
      <c r="E43" s="31">
        <f>'Казань '!E43+'НЧелны '!E43</f>
        <v>0</v>
      </c>
      <c r="F43" s="31">
        <f>'Казань '!F43+'НЧелны '!F43</f>
        <v>6929</v>
      </c>
      <c r="G43" s="31">
        <f>'Казань '!G43+'НЧелны '!G43</f>
        <v>0</v>
      </c>
      <c r="H43" s="31">
        <f>'Казань '!H43+'НЧелны '!H43</f>
        <v>0</v>
      </c>
      <c r="I43" s="31">
        <f>'Казань '!I43+'НЧелны '!I43</f>
        <v>1245</v>
      </c>
      <c r="J43" s="31">
        <f>'Казань '!J43+'НЧелны '!J43</f>
        <v>4</v>
      </c>
      <c r="K43" s="31">
        <f>'Казань '!K43+'НЧелны '!K43</f>
        <v>106625</v>
      </c>
      <c r="L43" s="31">
        <f>'Казань '!L43+'НЧелны '!L43</f>
        <v>27871</v>
      </c>
      <c r="M43" s="31">
        <f>'Казань '!M43+'НЧелны '!M43</f>
        <v>0</v>
      </c>
      <c r="N43" s="31">
        <f>'Казань '!N43+'НЧелны '!N43</f>
        <v>0</v>
      </c>
      <c r="O43" s="31">
        <f>'Казань '!O43+'НЧелны '!O43</f>
        <v>0</v>
      </c>
      <c r="P43" s="20">
        <f t="shared" si="1"/>
        <v>143788</v>
      </c>
    </row>
    <row r="44" spans="1:18" ht="15.75">
      <c r="A44" s="24" t="s">
        <v>161</v>
      </c>
      <c r="B44" s="208" t="s">
        <v>139</v>
      </c>
      <c r="C44" s="209"/>
      <c r="D44" s="31">
        <f>'Казань '!D44+'НЧелны '!D44</f>
        <v>40</v>
      </c>
      <c r="E44" s="31">
        <f>'Казань '!E44+'НЧелны '!E44</f>
        <v>0</v>
      </c>
      <c r="F44" s="31">
        <f>'Казань '!F44+'НЧелны '!F44</f>
        <v>0</v>
      </c>
      <c r="G44" s="31">
        <f>'Казань '!G44+'НЧелны '!G44</f>
        <v>2</v>
      </c>
      <c r="H44" s="31">
        <f>'Казань '!H44+'НЧелны '!H44</f>
        <v>1</v>
      </c>
      <c r="I44" s="31">
        <f>'Казань '!I44+'НЧелны '!I44</f>
        <v>26</v>
      </c>
      <c r="J44" s="31">
        <f>'Казань '!J44+'НЧелны '!J44</f>
        <v>0</v>
      </c>
      <c r="K44" s="31">
        <f>'Казань '!K44+'НЧелны '!K44</f>
        <v>13098</v>
      </c>
      <c r="L44" s="31">
        <f>'Казань '!L44+'НЧелны '!L44</f>
        <v>787</v>
      </c>
      <c r="M44" s="31">
        <f>'Казань '!M44+'НЧелны '!M44</f>
        <v>0</v>
      </c>
      <c r="N44" s="31">
        <f>'Казань '!N44+'НЧелны '!N44</f>
        <v>0</v>
      </c>
      <c r="O44" s="31">
        <f>'Казань '!O44+'НЧелны '!O44</f>
        <v>0</v>
      </c>
      <c r="P44" s="20">
        <f t="shared" si="1"/>
        <v>13954</v>
      </c>
    </row>
    <row r="45" spans="1:18" ht="15.75">
      <c r="A45" s="24" t="s">
        <v>162</v>
      </c>
      <c r="B45" s="208" t="s">
        <v>141</v>
      </c>
      <c r="C45" s="209"/>
      <c r="D45" s="31">
        <f>'Казань '!D45+'НЧелны '!D45</f>
        <v>27</v>
      </c>
      <c r="E45" s="31">
        <f>'Казань '!E45+'НЧелны '!E45</f>
        <v>0</v>
      </c>
      <c r="F45" s="31">
        <f>'Казань '!F45+'НЧелны '!F45</f>
        <v>0</v>
      </c>
      <c r="G45" s="31">
        <f>'Казань '!G45+'НЧелны '!G45</f>
        <v>0</v>
      </c>
      <c r="H45" s="31">
        <f>'Казань '!H45+'НЧелны '!H45</f>
        <v>0</v>
      </c>
      <c r="I45" s="31">
        <f>'Казань '!I45+'НЧелны '!I45</f>
        <v>10</v>
      </c>
      <c r="J45" s="31">
        <f>'Казань '!J45+'НЧелны '!J45</f>
        <v>1</v>
      </c>
      <c r="K45" s="31">
        <f>'Казань '!K45+'НЧелны '!K45</f>
        <v>0</v>
      </c>
      <c r="L45" s="31">
        <f>'Казань '!L45+'НЧелны '!L45</f>
        <v>0</v>
      </c>
      <c r="M45" s="31">
        <f>'Казань '!M45+'НЧелны '!M45</f>
        <v>0</v>
      </c>
      <c r="N45" s="31">
        <f>'Казань '!N45+'НЧелны '!N45</f>
        <v>0</v>
      </c>
      <c r="O45" s="31">
        <f>'Казань '!O45+'НЧелны '!O45</f>
        <v>0</v>
      </c>
      <c r="P45" s="20">
        <f t="shared" si="1"/>
        <v>38</v>
      </c>
    </row>
    <row r="46" spans="1:18" ht="15.75">
      <c r="A46" s="24" t="s">
        <v>163</v>
      </c>
      <c r="B46" s="210" t="s">
        <v>143</v>
      </c>
      <c r="C46" s="211"/>
      <c r="D46" s="25">
        <f>D47+D48</f>
        <v>199</v>
      </c>
      <c r="E46" s="25">
        <f t="shared" ref="E46:O46" si="8">E47+E48</f>
        <v>0</v>
      </c>
      <c r="F46" s="25">
        <f t="shared" si="8"/>
        <v>0</v>
      </c>
      <c r="G46" s="25">
        <f t="shared" si="8"/>
        <v>1</v>
      </c>
      <c r="H46" s="25">
        <f t="shared" si="8"/>
        <v>0</v>
      </c>
      <c r="I46" s="25">
        <f t="shared" si="8"/>
        <v>4</v>
      </c>
      <c r="J46" s="25">
        <f t="shared" si="8"/>
        <v>0</v>
      </c>
      <c r="K46" s="25">
        <f t="shared" si="8"/>
        <v>0</v>
      </c>
      <c r="L46" s="25">
        <f t="shared" si="8"/>
        <v>1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205</v>
      </c>
    </row>
    <row r="47" spans="1:18" ht="15.75">
      <c r="A47" s="24" t="s">
        <v>164</v>
      </c>
      <c r="B47" s="208" t="s">
        <v>145</v>
      </c>
      <c r="C47" s="209"/>
      <c r="D47" s="31">
        <f>'Казань '!D47+'НЧелны '!D47</f>
        <v>136</v>
      </c>
      <c r="E47" s="31">
        <f>'Казань '!E47+'НЧелны '!E47</f>
        <v>0</v>
      </c>
      <c r="F47" s="31">
        <f>'Казань '!F47+'НЧелны '!F47</f>
        <v>0</v>
      </c>
      <c r="G47" s="31">
        <f>'Казань '!G47+'НЧелны '!G47</f>
        <v>1</v>
      </c>
      <c r="H47" s="31">
        <f>'Казань '!H47+'НЧелны '!H47</f>
        <v>0</v>
      </c>
      <c r="I47" s="31">
        <f>'Казань '!I47+'НЧелны '!I47</f>
        <v>4</v>
      </c>
      <c r="J47" s="31">
        <f>'Казань '!J47+'НЧелны '!J47</f>
        <v>0</v>
      </c>
      <c r="K47" s="31">
        <f>'Казань '!K47+'НЧелны '!K47</f>
        <v>0</v>
      </c>
      <c r="L47" s="31">
        <f>'Казань '!L47+'НЧелны '!L47</f>
        <v>0</v>
      </c>
      <c r="M47" s="31">
        <f>'Казань '!M47+'НЧелны '!M47</f>
        <v>0</v>
      </c>
      <c r="N47" s="31">
        <f>'Казань '!N47+'НЧелны '!N47</f>
        <v>0</v>
      </c>
      <c r="O47" s="31">
        <f>'Казань '!O47+'НЧелны '!O47</f>
        <v>0</v>
      </c>
      <c r="P47" s="20">
        <f t="shared" si="1"/>
        <v>141</v>
      </c>
    </row>
    <row r="48" spans="1:18" ht="15.75">
      <c r="A48" s="24" t="s">
        <v>165</v>
      </c>
      <c r="B48" s="208" t="s">
        <v>147</v>
      </c>
      <c r="C48" s="209"/>
      <c r="D48" s="31">
        <f>'Казань '!D48+'НЧелны '!D48</f>
        <v>63</v>
      </c>
      <c r="E48" s="31">
        <f>'Казань '!E48+'НЧелны '!E48</f>
        <v>0</v>
      </c>
      <c r="F48" s="31">
        <f>'Казань '!F48+'НЧелны '!F48</f>
        <v>0</v>
      </c>
      <c r="G48" s="31">
        <f>'Казань '!G48+'НЧелны '!G48</f>
        <v>0</v>
      </c>
      <c r="H48" s="31">
        <f>'Казань '!H48+'НЧелны '!H48</f>
        <v>0</v>
      </c>
      <c r="I48" s="31">
        <f>'Казань '!I48+'НЧелны '!I48</f>
        <v>0</v>
      </c>
      <c r="J48" s="31">
        <f>'Казань '!J48+'НЧелны '!J48</f>
        <v>0</v>
      </c>
      <c r="K48" s="31">
        <f>'Казань '!K48+'НЧелны '!K48</f>
        <v>0</v>
      </c>
      <c r="L48" s="31">
        <f>'Казань '!L48+'НЧелны '!L48</f>
        <v>1</v>
      </c>
      <c r="M48" s="31">
        <f>'Казань '!M48+'НЧелны '!M48</f>
        <v>0</v>
      </c>
      <c r="N48" s="31">
        <f>'Казань '!N48+'НЧелны '!N48</f>
        <v>0</v>
      </c>
      <c r="O48" s="31">
        <f>'Казань '!O48+'НЧелны '!O48</f>
        <v>0</v>
      </c>
      <c r="P48" s="20">
        <f t="shared" si="1"/>
        <v>64</v>
      </c>
    </row>
    <row r="49" spans="1:19" ht="70.5" customHeight="1">
      <c r="A49" s="18" t="s">
        <v>166</v>
      </c>
      <c r="B49" s="206" t="s">
        <v>167</v>
      </c>
      <c r="C49" s="207"/>
      <c r="D49" s="23">
        <f>D50+D51+D52+D53</f>
        <v>441</v>
      </c>
      <c r="E49" s="23">
        <f t="shared" ref="E49:O49" si="9">E50+E51+E52+E53</f>
        <v>0</v>
      </c>
      <c r="F49" s="23">
        <f t="shared" si="9"/>
        <v>244</v>
      </c>
      <c r="G49" s="23">
        <f t="shared" si="9"/>
        <v>6</v>
      </c>
      <c r="H49" s="23">
        <f t="shared" si="9"/>
        <v>3</v>
      </c>
      <c r="I49" s="23">
        <f t="shared" si="9"/>
        <v>231</v>
      </c>
      <c r="J49" s="23">
        <f t="shared" si="9"/>
        <v>1</v>
      </c>
      <c r="K49" s="23">
        <f t="shared" si="9"/>
        <v>1654</v>
      </c>
      <c r="L49" s="23">
        <f t="shared" si="9"/>
        <v>1806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4386</v>
      </c>
      <c r="R49" s="22">
        <f>P49*100/P27</f>
        <v>2.5821872645064055</v>
      </c>
    </row>
    <row r="50" spans="1:19" ht="15.75">
      <c r="A50" s="24" t="s">
        <v>168</v>
      </c>
      <c r="B50" s="208" t="s">
        <v>137</v>
      </c>
      <c r="C50" s="209"/>
      <c r="D50" s="31">
        <f>'Казань '!D50+'НЧелны '!D50</f>
        <v>271</v>
      </c>
      <c r="E50" s="31">
        <f>'Казань '!E50+'НЧелны '!E50</f>
        <v>0</v>
      </c>
      <c r="F50" s="31">
        <f>'Казань '!F50+'НЧелны '!F50</f>
        <v>240</v>
      </c>
      <c r="G50" s="31">
        <f>'Казань '!G50+'НЧелны '!G50</f>
        <v>1</v>
      </c>
      <c r="H50" s="31">
        <f>'Казань '!H50+'НЧелны '!H50</f>
        <v>0</v>
      </c>
      <c r="I50" s="31">
        <f>'Казань '!I50+'НЧелны '!I50</f>
        <v>112</v>
      </c>
      <c r="J50" s="31">
        <f>'Казань '!J50+'НЧелны '!J50</f>
        <v>0</v>
      </c>
      <c r="K50" s="31">
        <f>'Казань '!K50+'НЧелны '!K50</f>
        <v>1593</v>
      </c>
      <c r="L50" s="31">
        <f>'Казань '!L50+'НЧелны '!L50</f>
        <v>1730</v>
      </c>
      <c r="M50" s="31">
        <f>'Казань '!M50+'НЧелны '!M50</f>
        <v>0</v>
      </c>
      <c r="N50" s="31">
        <f>'Казань '!N50+'НЧелны '!N50</f>
        <v>0</v>
      </c>
      <c r="O50" s="31">
        <f>'Казань '!O50+'НЧелны '!O50</f>
        <v>0</v>
      </c>
      <c r="P50" s="20">
        <f t="shared" si="1"/>
        <v>3947</v>
      </c>
    </row>
    <row r="51" spans="1:19" ht="15.75">
      <c r="A51" s="24" t="s">
        <v>169</v>
      </c>
      <c r="B51" s="208" t="s">
        <v>139</v>
      </c>
      <c r="C51" s="209"/>
      <c r="D51" s="31">
        <f>'Казань '!D51+'НЧелны '!D51</f>
        <v>87</v>
      </c>
      <c r="E51" s="31">
        <f>'Казань '!E51+'НЧелны '!E51</f>
        <v>0</v>
      </c>
      <c r="F51" s="31">
        <f>'Казань '!F51+'НЧелны '!F51</f>
        <v>0</v>
      </c>
      <c r="G51" s="31">
        <f>'Казань '!G51+'НЧелны '!G51</f>
        <v>2</v>
      </c>
      <c r="H51" s="31">
        <f>'Казань '!H51+'НЧелны '!H51</f>
        <v>3</v>
      </c>
      <c r="I51" s="31">
        <f>'Казань '!I51+'НЧелны '!I51</f>
        <v>68</v>
      </c>
      <c r="J51" s="31">
        <f>'Казань '!J51+'НЧелны '!J51</f>
        <v>0</v>
      </c>
      <c r="K51" s="31">
        <f>'Казань '!K51+'НЧелны '!K51</f>
        <v>61</v>
      </c>
      <c r="L51" s="31">
        <f>'Казань '!L51+'НЧелны '!L51</f>
        <v>63</v>
      </c>
      <c r="M51" s="31">
        <f>'Казань '!M51+'НЧелны '!M51</f>
        <v>0</v>
      </c>
      <c r="N51" s="31">
        <f>'Казань '!N51+'НЧелны '!N51</f>
        <v>0</v>
      </c>
      <c r="O51" s="31">
        <f>'Казань '!O51+'НЧелны '!O51</f>
        <v>0</v>
      </c>
      <c r="P51" s="20">
        <f t="shared" si="1"/>
        <v>284</v>
      </c>
    </row>
    <row r="52" spans="1:19" ht="15.75">
      <c r="A52" s="24" t="s">
        <v>170</v>
      </c>
      <c r="B52" s="208" t="s">
        <v>141</v>
      </c>
      <c r="C52" s="209"/>
      <c r="D52" s="31">
        <f>'Казань '!D52+'НЧелны '!D52</f>
        <v>16</v>
      </c>
      <c r="E52" s="31">
        <f>'Казань '!E52+'НЧелны '!E52</f>
        <v>0</v>
      </c>
      <c r="F52" s="31">
        <f>'Казань '!F52+'НЧелны '!F52</f>
        <v>1</v>
      </c>
      <c r="G52" s="31">
        <f>'Казань '!G52+'НЧелны '!G52</f>
        <v>2</v>
      </c>
      <c r="H52" s="31">
        <f>'Казань '!H52+'НЧелны '!H52</f>
        <v>0</v>
      </c>
      <c r="I52" s="31">
        <f>'Казань '!I52+'НЧелны '!I52</f>
        <v>22</v>
      </c>
      <c r="J52" s="31">
        <f>'Казань '!J52+'НЧелны '!J52</f>
        <v>0</v>
      </c>
      <c r="K52" s="31">
        <f>'Казань '!K52+'НЧелны '!K52</f>
        <v>0</v>
      </c>
      <c r="L52" s="31">
        <f>'Казань '!L52+'НЧелны '!L52</f>
        <v>1</v>
      </c>
      <c r="M52" s="31">
        <f>'Казань '!M52+'НЧелны '!M52</f>
        <v>0</v>
      </c>
      <c r="N52" s="31">
        <f>'Казань '!N52+'НЧелны '!N52</f>
        <v>0</v>
      </c>
      <c r="O52" s="31">
        <f>'Казань '!O52+'НЧелны '!O52</f>
        <v>0</v>
      </c>
      <c r="P52" s="20">
        <f t="shared" si="1"/>
        <v>42</v>
      </c>
    </row>
    <row r="53" spans="1:19" ht="15.75">
      <c r="A53" s="24" t="s">
        <v>171</v>
      </c>
      <c r="B53" s="210" t="s">
        <v>143</v>
      </c>
      <c r="C53" s="211"/>
      <c r="D53" s="25">
        <f>D54+D55</f>
        <v>67</v>
      </c>
      <c r="E53" s="25">
        <f t="shared" ref="E53:O53" si="10">E54+E55</f>
        <v>0</v>
      </c>
      <c r="F53" s="25">
        <f t="shared" si="10"/>
        <v>3</v>
      </c>
      <c r="G53" s="25">
        <f t="shared" si="10"/>
        <v>1</v>
      </c>
      <c r="H53" s="25">
        <f t="shared" si="10"/>
        <v>0</v>
      </c>
      <c r="I53" s="25">
        <f t="shared" si="10"/>
        <v>29</v>
      </c>
      <c r="J53" s="25">
        <f t="shared" si="10"/>
        <v>1</v>
      </c>
      <c r="K53" s="25">
        <f t="shared" si="10"/>
        <v>0</v>
      </c>
      <c r="L53" s="25">
        <f t="shared" si="10"/>
        <v>12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113</v>
      </c>
    </row>
    <row r="54" spans="1:19" ht="15.75">
      <c r="A54" s="24" t="s">
        <v>172</v>
      </c>
      <c r="B54" s="208" t="s">
        <v>145</v>
      </c>
      <c r="C54" s="209"/>
      <c r="D54" s="31">
        <f>'Казань '!D54+'НЧелны '!D54</f>
        <v>22</v>
      </c>
      <c r="E54" s="31">
        <f>'Казань '!E54+'НЧелны '!E54</f>
        <v>0</v>
      </c>
      <c r="F54" s="31">
        <f>'Казань '!F54+'НЧелны '!F54</f>
        <v>1</v>
      </c>
      <c r="G54" s="31">
        <f>'Казань '!G54+'НЧелны '!G54</f>
        <v>0</v>
      </c>
      <c r="H54" s="31">
        <f>'Казань '!H54+'НЧелны '!H54</f>
        <v>0</v>
      </c>
      <c r="I54" s="31">
        <f>'Казань '!I54+'НЧелны '!I54</f>
        <v>14</v>
      </c>
      <c r="J54" s="31">
        <f>'Казань '!J54+'НЧелны '!J54</f>
        <v>0</v>
      </c>
      <c r="K54" s="31">
        <f>'Казань '!K54+'НЧелны '!K54</f>
        <v>0</v>
      </c>
      <c r="L54" s="31">
        <f>'Казань '!L54+'НЧелны '!L54</f>
        <v>5</v>
      </c>
      <c r="M54" s="31">
        <f>'Казань '!M54+'НЧелны '!M54</f>
        <v>0</v>
      </c>
      <c r="N54" s="31">
        <f>'Казань '!N54+'НЧелны '!N54</f>
        <v>0</v>
      </c>
      <c r="O54" s="31">
        <f>'Казань '!O54+'НЧелны '!O54</f>
        <v>0</v>
      </c>
      <c r="P54" s="20">
        <f t="shared" si="1"/>
        <v>42</v>
      </c>
    </row>
    <row r="55" spans="1:19" ht="15.75">
      <c r="A55" s="24" t="s">
        <v>173</v>
      </c>
      <c r="B55" s="208" t="s">
        <v>147</v>
      </c>
      <c r="C55" s="209"/>
      <c r="D55" s="31">
        <f>'Казань '!D55+'НЧелны '!D55</f>
        <v>45</v>
      </c>
      <c r="E55" s="31">
        <f>'Казань '!E55+'НЧелны '!E55</f>
        <v>0</v>
      </c>
      <c r="F55" s="31">
        <f>'Казань '!F55+'НЧелны '!F55</f>
        <v>2</v>
      </c>
      <c r="G55" s="31">
        <f>'Казань '!G55+'НЧелны '!G55</f>
        <v>1</v>
      </c>
      <c r="H55" s="31">
        <f>'Казань '!H55+'НЧелны '!H55</f>
        <v>0</v>
      </c>
      <c r="I55" s="31">
        <f>'Казань '!I55+'НЧелны '!I55</f>
        <v>15</v>
      </c>
      <c r="J55" s="31">
        <f>'Казань '!J55+'НЧелны '!J55</f>
        <v>1</v>
      </c>
      <c r="K55" s="31">
        <f>'Казань '!K55+'НЧелны '!K55</f>
        <v>0</v>
      </c>
      <c r="L55" s="31">
        <f>'Казань '!L55+'НЧелны '!L55</f>
        <v>7</v>
      </c>
      <c r="M55" s="31">
        <f>'Казань '!M55+'НЧелны '!M55</f>
        <v>0</v>
      </c>
      <c r="N55" s="31">
        <f>'Казань '!N55+'НЧелны '!N55</f>
        <v>0</v>
      </c>
      <c r="O55" s="31">
        <f>'Казань '!O55+'НЧелны '!O55</f>
        <v>0</v>
      </c>
      <c r="P55" s="20">
        <f t="shared" si="1"/>
        <v>71</v>
      </c>
    </row>
    <row r="56" spans="1:19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9" ht="48" customHeight="1">
      <c r="A57" s="24" t="s">
        <v>175</v>
      </c>
      <c r="B57" s="217" t="s">
        <v>176</v>
      </c>
      <c r="C57" s="218"/>
      <c r="D57" s="28">
        <f>D58+D59+D60+D61</f>
        <v>9029900</v>
      </c>
      <c r="E57" s="28">
        <f t="shared" ref="E57:O57" si="11">E58+E59+E60+E61</f>
        <v>0</v>
      </c>
      <c r="F57" s="28">
        <f t="shared" si="11"/>
        <v>14424700</v>
      </c>
      <c r="G57" s="28">
        <f t="shared" si="11"/>
        <v>11000</v>
      </c>
      <c r="H57" s="28">
        <f t="shared" si="11"/>
        <v>5000</v>
      </c>
      <c r="I57" s="28">
        <f t="shared" si="11"/>
        <v>1903500</v>
      </c>
      <c r="J57" s="28">
        <f t="shared" si="11"/>
        <v>23000</v>
      </c>
      <c r="K57" s="28">
        <f t="shared" si="11"/>
        <v>286497500</v>
      </c>
      <c r="L57" s="28">
        <f t="shared" si="11"/>
        <v>79198500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391093100</v>
      </c>
      <c r="R57" s="29">
        <f>P57-P75</f>
        <v>368612450</v>
      </c>
      <c r="S57" s="30" t="s">
        <v>177</v>
      </c>
    </row>
    <row r="58" spans="1:19" ht="15.75">
      <c r="A58" s="24" t="s">
        <v>178</v>
      </c>
      <c r="B58" s="208" t="s">
        <v>137</v>
      </c>
      <c r="C58" s="209"/>
      <c r="D58" s="31">
        <f>'Казань '!D58+'НЧелны '!D58</f>
        <v>1117900</v>
      </c>
      <c r="E58" s="31">
        <f>'Казань '!E58+'НЧелны '!E58</f>
        <v>0</v>
      </c>
      <c r="F58" s="31">
        <f>'Казань '!F58+'НЧелны '!F58</f>
        <v>14424700</v>
      </c>
      <c r="G58" s="31">
        <f>'Казань '!G58+'НЧелны '!G58</f>
        <v>0</v>
      </c>
      <c r="H58" s="31">
        <f>'Казань '!H58+'НЧелны '!H58</f>
        <v>0</v>
      </c>
      <c r="I58" s="31">
        <f>'Казань '!I58+'НЧелны '!I58</f>
        <v>1273500</v>
      </c>
      <c r="J58" s="31">
        <f>'Казань '!J58+'НЧелны '!J58</f>
        <v>8000</v>
      </c>
      <c r="K58" s="31">
        <f>'Казань '!K58+'НЧелны '!K58</f>
        <v>266555000</v>
      </c>
      <c r="L58" s="31">
        <f>'Казань '!L58+'НЧелны '!L58</f>
        <v>55768500</v>
      </c>
      <c r="M58" s="31">
        <f>'Казань '!M58+'НЧелны '!M58</f>
        <v>0</v>
      </c>
      <c r="N58" s="31">
        <f>'Казань '!N58+'НЧелны '!N58</f>
        <v>0</v>
      </c>
      <c r="O58" s="31">
        <f>'Казань '!O58+'НЧелны '!O58</f>
        <v>0</v>
      </c>
      <c r="P58" s="20">
        <f t="shared" si="1"/>
        <v>339147600</v>
      </c>
    </row>
    <row r="59" spans="1:19" ht="15.75">
      <c r="A59" s="24" t="s">
        <v>179</v>
      </c>
      <c r="B59" s="208" t="s">
        <v>139</v>
      </c>
      <c r="C59" s="209"/>
      <c r="D59" s="31">
        <f>'Казань '!D59+'НЧелны '!D59</f>
        <v>4500000</v>
      </c>
      <c r="E59" s="31">
        <f>'Казань '!E59+'НЧелны '!E59</f>
        <v>0</v>
      </c>
      <c r="F59" s="31">
        <f>'Казань '!F59+'НЧелны '!F59</f>
        <v>0</v>
      </c>
      <c r="G59" s="31">
        <f>'Казань '!G59+'НЧелны '!G59</f>
        <v>10000</v>
      </c>
      <c r="H59" s="31">
        <f>'Казань '!H59+'НЧелны '!H59</f>
        <v>5000</v>
      </c>
      <c r="I59" s="31">
        <f>'Казань '!I59+'НЧелны '!I59</f>
        <v>390000</v>
      </c>
      <c r="J59" s="31">
        <f>'Казань '!J59+'НЧелны '!J59</f>
        <v>0</v>
      </c>
      <c r="K59" s="31">
        <f>'Казань '!K59+'НЧелны '!K59</f>
        <v>19942500</v>
      </c>
      <c r="L59" s="31">
        <f>'Казань '!L59+'НЧелны '!L59</f>
        <v>23425000</v>
      </c>
      <c r="M59" s="31">
        <f>'Казань '!M59+'НЧелны '!M59</f>
        <v>0</v>
      </c>
      <c r="N59" s="31">
        <f>'Казань '!N59+'НЧелны '!N59</f>
        <v>0</v>
      </c>
      <c r="O59" s="31">
        <f>'Казань '!O59+'НЧелны '!O59</f>
        <v>0</v>
      </c>
      <c r="P59" s="20">
        <f t="shared" si="1"/>
        <v>48272500</v>
      </c>
    </row>
    <row r="60" spans="1:19" ht="15.75">
      <c r="A60" s="24" t="s">
        <v>180</v>
      </c>
      <c r="B60" s="208" t="s">
        <v>141</v>
      </c>
      <c r="C60" s="209"/>
      <c r="D60" s="31">
        <f>'Казань '!D60+'НЧелны '!D60</f>
        <v>405000</v>
      </c>
      <c r="E60" s="31">
        <f>'Казань '!E60+'НЧелны '!E60</f>
        <v>0</v>
      </c>
      <c r="F60" s="31">
        <f>'Казань '!F60+'НЧелны '!F60</f>
        <v>0</v>
      </c>
      <c r="G60" s="31">
        <f>'Казань '!G60+'НЧелны '!G60</f>
        <v>0</v>
      </c>
      <c r="H60" s="31">
        <f>'Казань '!H60+'НЧелны '!H60</f>
        <v>0</v>
      </c>
      <c r="I60" s="31">
        <f>'Казань '!I60+'НЧелны '!I60</f>
        <v>180000</v>
      </c>
      <c r="J60" s="31">
        <f>'Казань '!J60+'НЧелны '!J60</f>
        <v>15000</v>
      </c>
      <c r="K60" s="31">
        <f>'Казань '!K60+'НЧелны '!K60</f>
        <v>0</v>
      </c>
      <c r="L60" s="31">
        <f>'Казань '!L60+'НЧелны '!L60</f>
        <v>0</v>
      </c>
      <c r="M60" s="31">
        <f>'Казань '!M60+'НЧелны '!M60</f>
        <v>0</v>
      </c>
      <c r="N60" s="31">
        <f>'Казань '!N60+'НЧелны '!N60</f>
        <v>0</v>
      </c>
      <c r="O60" s="31">
        <f>'Казань '!O60+'НЧелны '!O60</f>
        <v>0</v>
      </c>
      <c r="P60" s="20">
        <f t="shared" si="1"/>
        <v>600000</v>
      </c>
    </row>
    <row r="61" spans="1:19" ht="15.75">
      <c r="A61" s="24" t="s">
        <v>181</v>
      </c>
      <c r="B61" s="219" t="s">
        <v>143</v>
      </c>
      <c r="C61" s="220"/>
      <c r="D61" s="28">
        <f>D62+D63</f>
        <v>3007000</v>
      </c>
      <c r="E61" s="28">
        <f t="shared" ref="E61:O61" si="12">E62+E63</f>
        <v>0</v>
      </c>
      <c r="F61" s="28">
        <f t="shared" si="12"/>
        <v>0</v>
      </c>
      <c r="G61" s="28">
        <f t="shared" si="12"/>
        <v>1000</v>
      </c>
      <c r="H61" s="28">
        <f t="shared" si="12"/>
        <v>0</v>
      </c>
      <c r="I61" s="28">
        <f t="shared" si="12"/>
        <v>60000</v>
      </c>
      <c r="J61" s="28">
        <f t="shared" si="12"/>
        <v>0</v>
      </c>
      <c r="K61" s="28">
        <f t="shared" si="12"/>
        <v>0</v>
      </c>
      <c r="L61" s="28">
        <f t="shared" si="12"/>
        <v>5000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3073000</v>
      </c>
    </row>
    <row r="62" spans="1:19" ht="15.75">
      <c r="A62" s="24" t="s">
        <v>182</v>
      </c>
      <c r="B62" s="208" t="s">
        <v>145</v>
      </c>
      <c r="C62" s="209"/>
      <c r="D62" s="31">
        <f>'Казань '!D62+'НЧелны '!D62</f>
        <v>2062000</v>
      </c>
      <c r="E62" s="31">
        <f>'Казань '!E62+'НЧелны '!E62</f>
        <v>0</v>
      </c>
      <c r="F62" s="31">
        <f>'Казань '!F62+'НЧелны '!F62</f>
        <v>0</v>
      </c>
      <c r="G62" s="31">
        <f>'Казань '!G62+'НЧелны '!G62</f>
        <v>1000</v>
      </c>
      <c r="H62" s="31">
        <f>'Казань '!H62+'НЧелны '!H62</f>
        <v>0</v>
      </c>
      <c r="I62" s="31">
        <f>'Казань '!I62+'НЧелны '!I62</f>
        <v>60000</v>
      </c>
      <c r="J62" s="31">
        <f>'Казань '!J62+'НЧелны '!J62</f>
        <v>0</v>
      </c>
      <c r="K62" s="31">
        <f>'Казань '!K62+'НЧелны '!K62</f>
        <v>0</v>
      </c>
      <c r="L62" s="31">
        <f>'Казань '!L62+'НЧелны '!L62</f>
        <v>0</v>
      </c>
      <c r="M62" s="31">
        <f>'Казань '!M62+'НЧелны '!M62</f>
        <v>0</v>
      </c>
      <c r="N62" s="31">
        <f>'Казань '!N62+'НЧелны '!N62</f>
        <v>0</v>
      </c>
      <c r="O62" s="31">
        <f>'Казань '!O62+'НЧелны '!O62</f>
        <v>0</v>
      </c>
      <c r="P62" s="20">
        <f t="shared" si="1"/>
        <v>2123000</v>
      </c>
    </row>
    <row r="63" spans="1:19" ht="15.75">
      <c r="A63" s="24" t="s">
        <v>183</v>
      </c>
      <c r="B63" s="208" t="s">
        <v>147</v>
      </c>
      <c r="C63" s="209"/>
      <c r="D63" s="31">
        <f>'Казань '!D63+'НЧелны '!D63</f>
        <v>945000</v>
      </c>
      <c r="E63" s="31">
        <f>'Казань '!E63+'НЧелны '!E63</f>
        <v>0</v>
      </c>
      <c r="F63" s="31">
        <f>'Казань '!F63+'НЧелны '!F63</f>
        <v>0</v>
      </c>
      <c r="G63" s="31">
        <f>'Казань '!G63+'НЧелны '!G63</f>
        <v>0</v>
      </c>
      <c r="H63" s="31">
        <f>'Казань '!H63+'НЧелны '!H63</f>
        <v>0</v>
      </c>
      <c r="I63" s="31">
        <f>'Казань '!I63+'НЧелны '!I63</f>
        <v>0</v>
      </c>
      <c r="J63" s="31">
        <f>'Казань '!J63+'НЧелны '!J63</f>
        <v>0</v>
      </c>
      <c r="K63" s="31">
        <f>'Казань '!K63+'НЧелны '!K63</f>
        <v>0</v>
      </c>
      <c r="L63" s="31">
        <f>'Казань '!L63+'НЧелны '!L63</f>
        <v>5000</v>
      </c>
      <c r="M63" s="31">
        <f>'Казань '!M63+'НЧелны '!M63</f>
        <v>0</v>
      </c>
      <c r="N63" s="31">
        <f>'Казань '!N63+'НЧелны '!N63</f>
        <v>0</v>
      </c>
      <c r="O63" s="31">
        <f>'Казань '!O63+'НЧелны '!O63</f>
        <v>0</v>
      </c>
      <c r="P63" s="20">
        <f t="shared" si="1"/>
        <v>950000</v>
      </c>
    </row>
    <row r="64" spans="1:19" ht="101.25" customHeight="1">
      <c r="A64" s="24" t="s">
        <v>184</v>
      </c>
      <c r="B64" s="221" t="s">
        <v>185</v>
      </c>
      <c r="C64" s="222"/>
      <c r="D64" s="31">
        <f>'Казань '!D64+'НЧелны '!D64</f>
        <v>44</v>
      </c>
      <c r="E64" s="31">
        <f>'Казань '!E64+'НЧелны '!E64</f>
        <v>0</v>
      </c>
      <c r="F64" s="31">
        <f>'Казань '!F64+'НЧелны '!F64</f>
        <v>169</v>
      </c>
      <c r="G64" s="31">
        <f>'Казань '!G64+'НЧелны '!G64</f>
        <v>0</v>
      </c>
      <c r="H64" s="31">
        <f>'Казань '!H64+'НЧелны '!H64</f>
        <v>0</v>
      </c>
      <c r="I64" s="31">
        <f>'Казань '!I64+'НЧелны '!I64</f>
        <v>27</v>
      </c>
      <c r="J64" s="31">
        <f>'Казань '!J64+'НЧелны '!J64</f>
        <v>0</v>
      </c>
      <c r="K64" s="31">
        <f>'Казань '!K64+'НЧелны '!K64</f>
        <v>3828</v>
      </c>
      <c r="L64" s="31">
        <f>'Казань '!L64+'НЧелны '!L64</f>
        <v>2519</v>
      </c>
      <c r="M64" s="31">
        <f>'Казань '!M64+'НЧелны '!M64</f>
        <v>0</v>
      </c>
      <c r="N64" s="31">
        <f>'Казань '!N64+'НЧелны '!N64</f>
        <v>0</v>
      </c>
      <c r="O64" s="31">
        <f>'Казань '!O64+'НЧелны '!O64</f>
        <v>0</v>
      </c>
      <c r="P64" s="20">
        <f t="shared" si="1"/>
        <v>6587</v>
      </c>
      <c r="R64" s="22">
        <f>P64*100/P34</f>
        <v>3.9807820148667434</v>
      </c>
      <c r="S64" s="30" t="s">
        <v>186</v>
      </c>
    </row>
    <row r="65" spans="1:19" ht="101.25" customHeight="1">
      <c r="A65" s="24" t="s">
        <v>187</v>
      </c>
      <c r="B65" s="223" t="s">
        <v>188</v>
      </c>
      <c r="C65" s="209"/>
      <c r="D65" s="31">
        <f>'Казань '!D65+'НЧелны '!D65</f>
        <v>2197000</v>
      </c>
      <c r="E65" s="31">
        <f>'Казань '!E65+'НЧелны '!E65</f>
        <v>0</v>
      </c>
      <c r="F65" s="31">
        <f>'Казань '!F65+'НЧелны '!F65</f>
        <v>625900</v>
      </c>
      <c r="G65" s="31">
        <f>'Казань '!G65+'НЧелны '!G65</f>
        <v>0</v>
      </c>
      <c r="H65" s="31">
        <f>'Казань '!H65+'НЧелны '!H65</f>
        <v>0</v>
      </c>
      <c r="I65" s="31">
        <f>'Казань '!I65+'НЧелны '!I65</f>
        <v>289000</v>
      </c>
      <c r="J65" s="31">
        <f>'Казань '!J65+'НЧелны '!J65</f>
        <v>0</v>
      </c>
      <c r="K65" s="31">
        <f>'Казань '!K65+'НЧелны '!K65</f>
        <v>9416250</v>
      </c>
      <c r="L65" s="31">
        <f>'Казань '!L65+'НЧелны '!L65</f>
        <v>13668000</v>
      </c>
      <c r="M65" s="31">
        <f>'Казань '!M65+'НЧелны '!M65</f>
        <v>0</v>
      </c>
      <c r="N65" s="31">
        <f>'Казань '!N65+'НЧелны '!N65</f>
        <v>0</v>
      </c>
      <c r="O65" s="31">
        <f>'Казань '!O65+'НЧелны '!O65</f>
        <v>0</v>
      </c>
      <c r="P65" s="20">
        <f t="shared" si="1"/>
        <v>26196150</v>
      </c>
    </row>
    <row r="66" spans="1:19" ht="101.25" customHeight="1">
      <c r="A66" s="24" t="s">
        <v>189</v>
      </c>
      <c r="B66" s="223" t="s">
        <v>190</v>
      </c>
      <c r="C66" s="209"/>
      <c r="D66" s="31">
        <f>'Казань '!D66+'НЧелны '!D66</f>
        <v>19</v>
      </c>
      <c r="E66" s="31">
        <f>'Казань '!E66+'НЧелны '!E66</f>
        <v>0</v>
      </c>
      <c r="F66" s="31">
        <f>'Казань '!F66+'НЧелны '!F66</f>
        <v>47</v>
      </c>
      <c r="G66" s="31">
        <f>'Казань '!G66+'НЧелны '!G66</f>
        <v>0</v>
      </c>
      <c r="H66" s="31">
        <f>'Казань '!H66+'НЧелны '!H66</f>
        <v>0</v>
      </c>
      <c r="I66" s="31">
        <f>'Казань '!I66+'НЧелны '!I66</f>
        <v>6</v>
      </c>
      <c r="J66" s="31">
        <f>'Казань '!J66+'НЧелны '!J66</f>
        <v>67</v>
      </c>
      <c r="K66" s="31">
        <f>'Казань '!K66+'НЧелны '!K66</f>
        <v>677</v>
      </c>
      <c r="L66" s="31">
        <f>'Казань '!L66+'НЧелны '!L66</f>
        <v>1615</v>
      </c>
      <c r="M66" s="31">
        <f>'Казань '!M66+'НЧелны '!M66</f>
        <v>0</v>
      </c>
      <c r="N66" s="31">
        <f>'Казань '!N66+'НЧелны '!N66</f>
        <v>0</v>
      </c>
      <c r="O66" s="31">
        <f>'Казань '!O66+'НЧелны '!O66</f>
        <v>0</v>
      </c>
      <c r="P66" s="20">
        <f t="shared" si="1"/>
        <v>2431</v>
      </c>
    </row>
    <row r="67" spans="1:19" ht="101.25" customHeight="1">
      <c r="A67" s="24" t="s">
        <v>191</v>
      </c>
      <c r="B67" s="223" t="s">
        <v>192</v>
      </c>
      <c r="C67" s="209"/>
      <c r="D67" s="31">
        <f>'Казань '!D67+'НЧелны '!D67</f>
        <v>461000</v>
      </c>
      <c r="E67" s="31">
        <f>'Казань '!E67+'НЧелны '!E67</f>
        <v>0</v>
      </c>
      <c r="F67" s="31">
        <f>'Казань '!F67+'НЧелны '!F67</f>
        <v>113800</v>
      </c>
      <c r="G67" s="31">
        <f>'Казань '!G67+'НЧелны '!G67</f>
        <v>0</v>
      </c>
      <c r="H67" s="31">
        <f>'Казань '!H67+'НЧелны '!H67</f>
        <v>0</v>
      </c>
      <c r="I67" s="31">
        <f>'Казань '!I67+'НЧелны '!I67</f>
        <v>93500</v>
      </c>
      <c r="J67" s="31">
        <f>'Казань '!J67+'НЧелны '!J67</f>
        <v>10792000</v>
      </c>
      <c r="K67" s="31">
        <f>'Казань '!K67+'НЧелны '!K67</f>
        <v>1663750</v>
      </c>
      <c r="L67" s="31">
        <f>'Казань '!L67+'НЧелны '!L67</f>
        <v>8172500</v>
      </c>
      <c r="M67" s="31">
        <f>'Казань '!M67+'НЧелны '!M67</f>
        <v>0</v>
      </c>
      <c r="N67" s="31">
        <f>'Казань '!N67+'НЧелны '!N67</f>
        <v>0</v>
      </c>
      <c r="O67" s="31">
        <f>'Казань '!O67+'НЧелны '!O67</f>
        <v>0</v>
      </c>
      <c r="P67" s="20">
        <f t="shared" si="1"/>
        <v>21296550</v>
      </c>
    </row>
    <row r="68" spans="1:19" ht="96.75" customHeight="1">
      <c r="A68" s="18" t="s">
        <v>193</v>
      </c>
      <c r="B68" s="224" t="s">
        <v>194</v>
      </c>
      <c r="C68" s="207"/>
      <c r="D68" s="23">
        <f>D69+D70+D71+D72</f>
        <v>36</v>
      </c>
      <c r="E68" s="23">
        <f t="shared" ref="E68:O68" si="13">E69+E70+E71+E72</f>
        <v>0</v>
      </c>
      <c r="F68" s="23">
        <f t="shared" si="13"/>
        <v>164</v>
      </c>
      <c r="G68" s="23">
        <f t="shared" si="13"/>
        <v>0</v>
      </c>
      <c r="H68" s="23">
        <f t="shared" si="13"/>
        <v>0</v>
      </c>
      <c r="I68" s="23">
        <f t="shared" si="13"/>
        <v>21</v>
      </c>
      <c r="J68" s="23">
        <f t="shared" si="13"/>
        <v>0</v>
      </c>
      <c r="K68" s="23">
        <f t="shared" si="13"/>
        <v>2137</v>
      </c>
      <c r="L68" s="23">
        <f t="shared" si="13"/>
        <v>2245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4603</v>
      </c>
      <c r="R68" s="22">
        <f>P68*100/P64</f>
        <v>69.880066798238957</v>
      </c>
      <c r="S68" s="30" t="s">
        <v>195</v>
      </c>
    </row>
    <row r="69" spans="1:19" ht="15.75">
      <c r="A69" s="31" t="s">
        <v>196</v>
      </c>
      <c r="B69" s="208" t="s">
        <v>137</v>
      </c>
      <c r="C69" s="209"/>
      <c r="D69" s="31">
        <f>'Казань '!D69+'НЧелны '!D69</f>
        <v>5</v>
      </c>
      <c r="E69" s="31">
        <f>'Казань '!E69+'НЧелны '!E69</f>
        <v>0</v>
      </c>
      <c r="F69" s="31">
        <f>'Казань '!F69+'НЧелны '!F69</f>
        <v>164</v>
      </c>
      <c r="G69" s="31">
        <f>'Казань '!G69+'НЧелны '!G69</f>
        <v>0</v>
      </c>
      <c r="H69" s="31">
        <f>'Казань '!H69+'НЧелны '!H69</f>
        <v>0</v>
      </c>
      <c r="I69" s="31">
        <f>'Казань '!I69+'НЧелны '!I69</f>
        <v>4</v>
      </c>
      <c r="J69" s="31">
        <f>'Казань '!J69+'НЧелны '!J69</f>
        <v>0</v>
      </c>
      <c r="K69" s="31">
        <f>'Казань '!K69+'НЧелны '!K69</f>
        <v>2015</v>
      </c>
      <c r="L69" s="31">
        <f>'Казань '!L69+'НЧелны '!L69</f>
        <v>2012</v>
      </c>
      <c r="M69" s="31">
        <f>'Казань '!M69+'НЧелны '!M69</f>
        <v>0</v>
      </c>
      <c r="N69" s="31">
        <f>'Казань '!N69+'НЧелны '!N69</f>
        <v>0</v>
      </c>
      <c r="O69" s="31">
        <f>'Казань '!O69+'НЧелны '!O69</f>
        <v>0</v>
      </c>
      <c r="P69" s="20">
        <f t="shared" si="1"/>
        <v>4200</v>
      </c>
      <c r="R69" s="22">
        <f>P68*100/P34</f>
        <v>2.7817731310811626</v>
      </c>
      <c r="S69" s="30" t="s">
        <v>186</v>
      </c>
    </row>
    <row r="70" spans="1:19" ht="15.75">
      <c r="A70" s="31" t="s">
        <v>197</v>
      </c>
      <c r="B70" s="208" t="s">
        <v>139</v>
      </c>
      <c r="C70" s="209"/>
      <c r="D70" s="31">
        <f>'Казань '!D70+'НЧелны '!D70</f>
        <v>17</v>
      </c>
      <c r="E70" s="31">
        <f>'Казань '!E70+'НЧелны '!E70</f>
        <v>0</v>
      </c>
      <c r="F70" s="31">
        <f>'Казань '!F70+'НЧелны '!F70</f>
        <v>0</v>
      </c>
      <c r="G70" s="31">
        <f>'Казань '!G70+'НЧелны '!G70</f>
        <v>0</v>
      </c>
      <c r="H70" s="31">
        <f>'Казань '!H70+'НЧелны '!H70</f>
        <v>0</v>
      </c>
      <c r="I70" s="31">
        <f>'Казань '!I70+'НЧелны '!I70</f>
        <v>16</v>
      </c>
      <c r="J70" s="31">
        <f>'Казань '!J70+'НЧелны '!J70</f>
        <v>0</v>
      </c>
      <c r="K70" s="31">
        <f>'Казань '!K70+'НЧелны '!K70</f>
        <v>122</v>
      </c>
      <c r="L70" s="31">
        <f>'Казань '!L70+'НЧелны '!L70</f>
        <v>233</v>
      </c>
      <c r="M70" s="31">
        <f>'Казань '!M70+'НЧелны '!M70</f>
        <v>0</v>
      </c>
      <c r="N70" s="31">
        <f>'Казань '!N70+'НЧелны '!N70</f>
        <v>0</v>
      </c>
      <c r="O70" s="31">
        <f>'Казань '!O70+'НЧелны '!O70</f>
        <v>0</v>
      </c>
      <c r="P70" s="20">
        <f t="shared" si="1"/>
        <v>388</v>
      </c>
    </row>
    <row r="71" spans="1:19" ht="15.75">
      <c r="A71" s="31" t="s">
        <v>198</v>
      </c>
      <c r="B71" s="208" t="s">
        <v>141</v>
      </c>
      <c r="C71" s="209"/>
      <c r="D71" s="31">
        <f>'Казань '!D71+'НЧелны '!D71</f>
        <v>3</v>
      </c>
      <c r="E71" s="31">
        <f>'Казань '!E71+'НЧелны '!E71</f>
        <v>0</v>
      </c>
      <c r="F71" s="31">
        <f>'Казань '!F71+'НЧелны '!F71</f>
        <v>0</v>
      </c>
      <c r="G71" s="31">
        <f>'Казань '!G71+'НЧелны '!G71</f>
        <v>0</v>
      </c>
      <c r="H71" s="31">
        <f>'Казань '!H71+'НЧелны '!H71</f>
        <v>0</v>
      </c>
      <c r="I71" s="31">
        <f>'Казань '!I71+'НЧелны '!I71</f>
        <v>1</v>
      </c>
      <c r="J71" s="31">
        <f>'Казань '!J71+'НЧелны '!J71</f>
        <v>0</v>
      </c>
      <c r="K71" s="31">
        <f>'Казань '!K71+'НЧелны '!K71</f>
        <v>0</v>
      </c>
      <c r="L71" s="31">
        <f>'Казань '!L71+'НЧелны '!L71</f>
        <v>0</v>
      </c>
      <c r="M71" s="31">
        <f>'Казань '!M71+'НЧелны '!M71</f>
        <v>0</v>
      </c>
      <c r="N71" s="31">
        <f>'Казань '!N71+'НЧелны '!N71</f>
        <v>0</v>
      </c>
      <c r="O71" s="31">
        <f>'Казань '!O71+'НЧелны '!O71</f>
        <v>0</v>
      </c>
      <c r="P71" s="20">
        <f t="shared" si="1"/>
        <v>4</v>
      </c>
    </row>
    <row r="72" spans="1:19" ht="15.75">
      <c r="A72" s="31" t="s">
        <v>199</v>
      </c>
      <c r="B72" s="210" t="s">
        <v>143</v>
      </c>
      <c r="C72" s="211"/>
      <c r="D72" s="25">
        <f>D73+D74</f>
        <v>11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11</v>
      </c>
    </row>
    <row r="73" spans="1:19" ht="15.75">
      <c r="A73" s="31" t="s">
        <v>200</v>
      </c>
      <c r="B73" s="208" t="s">
        <v>145</v>
      </c>
      <c r="C73" s="209"/>
      <c r="D73" s="31">
        <f>'Казань '!D73+'НЧелны '!D73</f>
        <v>2</v>
      </c>
      <c r="E73" s="31">
        <f>'Казань '!E73+'НЧелны '!E73</f>
        <v>0</v>
      </c>
      <c r="F73" s="31">
        <f>'Казань '!F73+'НЧелны '!F73</f>
        <v>0</v>
      </c>
      <c r="G73" s="31">
        <f>'Казань '!G73+'НЧелны '!G73</f>
        <v>0</v>
      </c>
      <c r="H73" s="31">
        <f>'Казань '!H73+'НЧелны '!H73</f>
        <v>0</v>
      </c>
      <c r="I73" s="31">
        <f>'Казань '!I73+'НЧелны '!I73</f>
        <v>0</v>
      </c>
      <c r="J73" s="31">
        <f>'Казань '!J73+'НЧелны '!J73</f>
        <v>0</v>
      </c>
      <c r="K73" s="31">
        <f>'Казань '!K73+'НЧелны '!K73</f>
        <v>0</v>
      </c>
      <c r="L73" s="31">
        <f>'Казань '!L73+'НЧелны '!L73</f>
        <v>0</v>
      </c>
      <c r="M73" s="31">
        <f>'Казань '!M73+'НЧелны '!M73</f>
        <v>0</v>
      </c>
      <c r="N73" s="31">
        <f>'Казань '!N73+'НЧелны '!N73</f>
        <v>0</v>
      </c>
      <c r="O73" s="31">
        <f>'Казань '!O73+'НЧелны '!O73</f>
        <v>0</v>
      </c>
      <c r="P73" s="20">
        <f t="shared" si="1"/>
        <v>2</v>
      </c>
    </row>
    <row r="74" spans="1:19" ht="15.75">
      <c r="A74" s="31" t="s">
        <v>201</v>
      </c>
      <c r="B74" s="208" t="s">
        <v>202</v>
      </c>
      <c r="C74" s="209"/>
      <c r="D74" s="31">
        <f>'Казань '!D74+'НЧелны '!D74</f>
        <v>9</v>
      </c>
      <c r="E74" s="31">
        <f>'Казань '!E74+'НЧелны '!E74</f>
        <v>0</v>
      </c>
      <c r="F74" s="31">
        <f>'Казань '!F74+'НЧелны '!F74</f>
        <v>0</v>
      </c>
      <c r="G74" s="31">
        <f>'Казань '!G74+'НЧелны '!G74</f>
        <v>0</v>
      </c>
      <c r="H74" s="31">
        <f>'Казань '!H74+'НЧелны '!H74</f>
        <v>0</v>
      </c>
      <c r="I74" s="31">
        <f>'Казань '!I74+'НЧелны '!I74</f>
        <v>0</v>
      </c>
      <c r="J74" s="31">
        <f>'Казань '!J74+'НЧелны '!J74</f>
        <v>0</v>
      </c>
      <c r="K74" s="31">
        <f>'Казань '!K74+'НЧелны '!K74</f>
        <v>0</v>
      </c>
      <c r="L74" s="31">
        <f>'Казань '!L74+'НЧелны '!L74</f>
        <v>0</v>
      </c>
      <c r="M74" s="31">
        <f>'Казань '!M74+'НЧелны '!M74</f>
        <v>0</v>
      </c>
      <c r="N74" s="31">
        <f>'Казань '!N74+'НЧелны '!N74</f>
        <v>0</v>
      </c>
      <c r="O74" s="31">
        <f>'Казань '!O74+'НЧелны '!O74</f>
        <v>0</v>
      </c>
      <c r="P74" s="20">
        <f t="shared" si="1"/>
        <v>9</v>
      </c>
    </row>
    <row r="75" spans="1:19" ht="90" customHeight="1">
      <c r="A75" s="32" t="s">
        <v>203</v>
      </c>
      <c r="B75" s="225" t="s">
        <v>204</v>
      </c>
      <c r="C75" s="218"/>
      <c r="D75" s="28">
        <f>D76+D77+D78+D79</f>
        <v>1767000</v>
      </c>
      <c r="E75" s="28">
        <f t="shared" ref="E75:O75" si="15">E76+E77+E78+E79</f>
        <v>0</v>
      </c>
      <c r="F75" s="28">
        <f t="shared" si="15"/>
        <v>608400</v>
      </c>
      <c r="G75" s="28">
        <f t="shared" si="15"/>
        <v>0</v>
      </c>
      <c r="H75" s="28">
        <f t="shared" si="15"/>
        <v>0</v>
      </c>
      <c r="I75" s="28">
        <f t="shared" si="15"/>
        <v>198000</v>
      </c>
      <c r="J75" s="28">
        <f t="shared" si="15"/>
        <v>0</v>
      </c>
      <c r="K75" s="28">
        <f t="shared" si="15"/>
        <v>7556250</v>
      </c>
      <c r="L75" s="28">
        <f t="shared" si="15"/>
        <v>12351000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22480650</v>
      </c>
      <c r="R75" s="22">
        <f>P75*100/P65</f>
        <v>85.816618090826324</v>
      </c>
      <c r="S75" s="30" t="s">
        <v>195</v>
      </c>
    </row>
    <row r="76" spans="1:19" ht="15.75">
      <c r="A76" s="31" t="s">
        <v>205</v>
      </c>
      <c r="B76" s="226" t="s">
        <v>137</v>
      </c>
      <c r="C76" s="209"/>
      <c r="D76" s="31">
        <f>'Казань '!D76+'НЧелны '!D76</f>
        <v>2000</v>
      </c>
      <c r="E76" s="31">
        <f>'Казань '!E76+'НЧелны '!E76</f>
        <v>0</v>
      </c>
      <c r="F76" s="31">
        <f>'Казань '!F76+'НЧелны '!F76</f>
        <v>608400</v>
      </c>
      <c r="G76" s="31">
        <f>'Казань '!G76+'НЧелны '!G76</f>
        <v>0</v>
      </c>
      <c r="H76" s="31">
        <f>'Казань '!H76+'НЧелны '!H76</f>
        <v>0</v>
      </c>
      <c r="I76" s="31">
        <f>'Казань '!I76+'НЧелны '!I76</f>
        <v>3000</v>
      </c>
      <c r="J76" s="31">
        <f>'Казань '!J76+'НЧелны '!J76</f>
        <v>0</v>
      </c>
      <c r="K76" s="31">
        <f>'Казань '!K76+'НЧелны '!K76</f>
        <v>7335000</v>
      </c>
      <c r="L76" s="31">
        <f>'Казань '!L76+'НЧелны '!L76</f>
        <v>4026000</v>
      </c>
      <c r="M76" s="31">
        <f>'Казань '!M76+'НЧелны '!M76</f>
        <v>0</v>
      </c>
      <c r="N76" s="31">
        <f>'Казань '!N76+'НЧелны '!N76</f>
        <v>0</v>
      </c>
      <c r="O76" s="31">
        <f>'Казань '!O76+'НЧелны '!O76</f>
        <v>0</v>
      </c>
      <c r="P76" s="20">
        <f t="shared" si="1"/>
        <v>11974400</v>
      </c>
    </row>
    <row r="77" spans="1:19" ht="15.75">
      <c r="A77" s="31" t="s">
        <v>206</v>
      </c>
      <c r="B77" s="226" t="s">
        <v>139</v>
      </c>
      <c r="C77" s="209"/>
      <c r="D77" s="31">
        <f>'Казань '!D77+'НЧелны '!D77</f>
        <v>1600000</v>
      </c>
      <c r="E77" s="31">
        <f>'Казань '!E77+'НЧелны '!E77</f>
        <v>0</v>
      </c>
      <c r="F77" s="31">
        <f>'Казань '!F77+'НЧелны '!F77</f>
        <v>0</v>
      </c>
      <c r="G77" s="31">
        <f>'Казань '!G77+'НЧелны '!G77</f>
        <v>0</v>
      </c>
      <c r="H77" s="31">
        <f>'Казань '!H77+'НЧелны '!H77</f>
        <v>0</v>
      </c>
      <c r="I77" s="31">
        <f>'Казань '!I77+'НЧелны '!I77</f>
        <v>195000</v>
      </c>
      <c r="J77" s="31">
        <f>'Казань '!J77+'НЧелны '!J77</f>
        <v>0</v>
      </c>
      <c r="K77" s="31">
        <f>'Казань '!K77+'НЧелны '!K77</f>
        <v>221250</v>
      </c>
      <c r="L77" s="31">
        <f>'Казань '!L77+'НЧелны '!L77</f>
        <v>8325000</v>
      </c>
      <c r="M77" s="31">
        <f>'Казань '!M77+'НЧелны '!M77</f>
        <v>0</v>
      </c>
      <c r="N77" s="31">
        <f>'Казань '!N77+'НЧелны '!N77</f>
        <v>0</v>
      </c>
      <c r="O77" s="31">
        <f>'Казань '!O77+'НЧелны '!O77</f>
        <v>0</v>
      </c>
      <c r="P77" s="20">
        <f t="shared" si="1"/>
        <v>10341250</v>
      </c>
    </row>
    <row r="78" spans="1:19" ht="15.75">
      <c r="A78" s="31" t="s">
        <v>207</v>
      </c>
      <c r="B78" s="226" t="s">
        <v>141</v>
      </c>
      <c r="C78" s="209"/>
      <c r="D78" s="31">
        <f>'Казань '!D78+'НЧелны '!D78</f>
        <v>45000</v>
      </c>
      <c r="E78" s="31">
        <f>'Казань '!E78+'НЧелны '!E78</f>
        <v>0</v>
      </c>
      <c r="F78" s="31">
        <f>'Казань '!F78+'НЧелны '!F78</f>
        <v>0</v>
      </c>
      <c r="G78" s="31">
        <f>'Казань '!G78+'НЧелны '!G78</f>
        <v>0</v>
      </c>
      <c r="H78" s="31">
        <f>'Казань '!H78+'НЧелны '!H78</f>
        <v>0</v>
      </c>
      <c r="I78" s="31">
        <f>'Казань '!I78+'НЧелны '!I78</f>
        <v>0</v>
      </c>
      <c r="J78" s="31">
        <f>'Казань '!J78+'НЧелны '!J78</f>
        <v>0</v>
      </c>
      <c r="K78" s="31">
        <f>'Казань '!K78+'НЧелны '!K78</f>
        <v>0</v>
      </c>
      <c r="L78" s="31">
        <f>'Казань '!L78+'НЧелны '!L78</f>
        <v>0</v>
      </c>
      <c r="M78" s="31">
        <f>'Казань '!M78+'НЧелны '!M78</f>
        <v>0</v>
      </c>
      <c r="N78" s="31">
        <f>'Казань '!N78+'НЧелны '!N78</f>
        <v>0</v>
      </c>
      <c r="O78" s="31">
        <f>'Казань '!O78+'НЧелны '!O78</f>
        <v>0</v>
      </c>
      <c r="P78" s="20">
        <f t="shared" si="1"/>
        <v>45000</v>
      </c>
    </row>
    <row r="79" spans="1:19" ht="15.75">
      <c r="A79" s="31" t="s">
        <v>208</v>
      </c>
      <c r="B79" s="227" t="s">
        <v>143</v>
      </c>
      <c r="C79" s="220"/>
      <c r="D79" s="28">
        <f>D80+D81</f>
        <v>120000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120000</v>
      </c>
    </row>
    <row r="80" spans="1:19" ht="15.75">
      <c r="A80" s="31" t="s">
        <v>209</v>
      </c>
      <c r="B80" s="226" t="s">
        <v>145</v>
      </c>
      <c r="C80" s="209"/>
      <c r="D80" s="31">
        <f>'Казань '!D80+'НЧелны '!D80</f>
        <v>15000</v>
      </c>
      <c r="E80" s="31">
        <f>'Казань '!E80+'НЧелны '!E80</f>
        <v>0</v>
      </c>
      <c r="F80" s="31">
        <f>'Казань '!F80+'НЧелны '!F80</f>
        <v>0</v>
      </c>
      <c r="G80" s="31">
        <f>'Казань '!G80+'НЧелны '!G80</f>
        <v>0</v>
      </c>
      <c r="H80" s="31">
        <f>'Казань '!H80+'НЧелны '!H80</f>
        <v>0</v>
      </c>
      <c r="I80" s="31">
        <f>'Казань '!I80+'НЧелны '!I80</f>
        <v>0</v>
      </c>
      <c r="J80" s="31">
        <f>'Казань '!J80+'НЧелны '!J80</f>
        <v>0</v>
      </c>
      <c r="K80" s="31">
        <f>'Казань '!K80+'НЧелны '!K80</f>
        <v>0</v>
      </c>
      <c r="L80" s="31">
        <f>'Казань '!L80+'НЧелны '!L80</f>
        <v>0</v>
      </c>
      <c r="M80" s="31">
        <f>'Казань '!M80+'НЧелны '!M80</f>
        <v>0</v>
      </c>
      <c r="N80" s="31">
        <f>'Казань '!N80+'НЧелны '!N80</f>
        <v>0</v>
      </c>
      <c r="O80" s="31">
        <f>'Казань '!O80+'НЧелны '!O80</f>
        <v>0</v>
      </c>
      <c r="P80" s="20">
        <f t="shared" si="1"/>
        <v>15000</v>
      </c>
    </row>
    <row r="81" spans="1:16" ht="15.75">
      <c r="A81" s="31" t="s">
        <v>210</v>
      </c>
      <c r="B81" s="226" t="s">
        <v>202</v>
      </c>
      <c r="C81" s="209"/>
      <c r="D81" s="31">
        <f>'Казань '!D81+'НЧелны '!D81</f>
        <v>105000</v>
      </c>
      <c r="E81" s="31">
        <f>'Казань '!E81+'НЧелны '!E81</f>
        <v>0</v>
      </c>
      <c r="F81" s="31">
        <f>'Казань '!F81+'НЧелны '!F81</f>
        <v>0</v>
      </c>
      <c r="G81" s="31">
        <f>'Казань '!G81+'НЧелны '!G81</f>
        <v>0</v>
      </c>
      <c r="H81" s="31">
        <f>'Казань '!H81+'НЧелны '!H81</f>
        <v>0</v>
      </c>
      <c r="I81" s="31">
        <f>'Казань '!I81+'НЧелны '!I81</f>
        <v>0</v>
      </c>
      <c r="J81" s="31">
        <f>'Казань '!J81+'НЧелны '!J81</f>
        <v>0</v>
      </c>
      <c r="K81" s="31">
        <f>'Казань '!K81+'НЧелны '!K81</f>
        <v>0</v>
      </c>
      <c r="L81" s="31">
        <f>'Казань '!L81+'НЧелны '!L81</f>
        <v>0</v>
      </c>
      <c r="M81" s="31">
        <f>'Казань '!M81+'НЧелны '!M81</f>
        <v>0</v>
      </c>
      <c r="N81" s="31">
        <f>'Казань '!N81+'НЧелны '!N81</f>
        <v>0</v>
      </c>
      <c r="O81" s="31">
        <f>'Казань '!O81+'НЧелны '!O81</f>
        <v>0</v>
      </c>
      <c r="P81" s="20">
        <f t="shared" si="1"/>
        <v>105000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9</v>
      </c>
      <c r="E82" s="23">
        <f t="shared" ref="E82:O82" si="17">E83+E84+E85+E86</f>
        <v>0</v>
      </c>
      <c r="F82" s="23">
        <f t="shared" si="17"/>
        <v>44</v>
      </c>
      <c r="G82" s="23">
        <f t="shared" si="17"/>
        <v>0</v>
      </c>
      <c r="H82" s="23">
        <f t="shared" si="17"/>
        <v>0</v>
      </c>
      <c r="I82" s="23">
        <f t="shared" si="17"/>
        <v>6</v>
      </c>
      <c r="J82" s="23">
        <f t="shared" si="17"/>
        <v>58</v>
      </c>
      <c r="K82" s="23">
        <f t="shared" si="17"/>
        <v>314</v>
      </c>
      <c r="L82" s="23">
        <f t="shared" si="17"/>
        <v>1382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1813</v>
      </c>
    </row>
    <row r="83" spans="1:16" ht="15.75">
      <c r="A83" s="34" t="s">
        <v>213</v>
      </c>
      <c r="B83" s="208" t="s">
        <v>137</v>
      </c>
      <c r="C83" s="209"/>
      <c r="D83" s="31">
        <f>'Казань '!D83+'НЧелны '!D83</f>
        <v>2</v>
      </c>
      <c r="E83" s="31">
        <f>'Казань '!E83+'НЧелны '!E83</f>
        <v>0</v>
      </c>
      <c r="F83" s="31">
        <f>'Казань '!F83+'НЧелны '!F83</f>
        <v>44</v>
      </c>
      <c r="G83" s="31">
        <f>'Казань '!G83+'НЧелны '!G83</f>
        <v>0</v>
      </c>
      <c r="H83" s="31">
        <f>'Казань '!H83+'НЧелны '!H83</f>
        <v>0</v>
      </c>
      <c r="I83" s="31">
        <f>'Казань '!I83+'НЧелны '!I83</f>
        <v>5</v>
      </c>
      <c r="J83" s="31">
        <f>'Казань '!J83+'НЧелны '!J83</f>
        <v>11</v>
      </c>
      <c r="K83" s="31">
        <f>'Казань '!K83+'НЧелны '!K83</f>
        <v>290</v>
      </c>
      <c r="L83" s="31">
        <f>'Казань '!L83+'НЧелны '!L83</f>
        <v>1245</v>
      </c>
      <c r="M83" s="31">
        <f>'Казань '!M83+'НЧелны '!M83</f>
        <v>0</v>
      </c>
      <c r="N83" s="31">
        <f>'Казань '!N83+'НЧелны '!N83</f>
        <v>0</v>
      </c>
      <c r="O83" s="31">
        <f>'Казань '!O83+'НЧелны '!O83</f>
        <v>0</v>
      </c>
      <c r="P83" s="20">
        <f t="shared" si="1"/>
        <v>1597</v>
      </c>
    </row>
    <row r="84" spans="1:16" ht="15.75">
      <c r="A84" s="34" t="s">
        <v>214</v>
      </c>
      <c r="B84" s="208" t="s">
        <v>139</v>
      </c>
      <c r="C84" s="209"/>
      <c r="D84" s="31">
        <f>'Казань '!D84+'НЧелны '!D84</f>
        <v>4</v>
      </c>
      <c r="E84" s="31">
        <f>'Казань '!E84+'НЧелны '!E84</f>
        <v>0</v>
      </c>
      <c r="F84" s="31">
        <f>'Казань '!F84+'НЧелны '!F84</f>
        <v>0</v>
      </c>
      <c r="G84" s="31">
        <f>'Казань '!G84+'НЧелны '!G84</f>
        <v>0</v>
      </c>
      <c r="H84" s="31">
        <f>'Казань '!H84+'НЧелны '!H84</f>
        <v>0</v>
      </c>
      <c r="I84" s="31">
        <f>'Казань '!I84+'НЧелны '!I84</f>
        <v>0</v>
      </c>
      <c r="J84" s="31">
        <f>'Казань '!J84+'НЧелны '!J84</f>
        <v>44</v>
      </c>
      <c r="K84" s="31">
        <f>'Казань '!K84+'НЧелны '!K84</f>
        <v>24</v>
      </c>
      <c r="L84" s="31">
        <f>'Казань '!L84+'НЧелны '!L84</f>
        <v>137</v>
      </c>
      <c r="M84" s="31">
        <f>'Казань '!M84+'НЧелны '!M84</f>
        <v>0</v>
      </c>
      <c r="N84" s="31">
        <f>'Казань '!N84+'НЧелны '!N84</f>
        <v>0</v>
      </c>
      <c r="O84" s="31">
        <f>'Казань '!O84+'НЧелны '!O84</f>
        <v>0</v>
      </c>
      <c r="P84" s="20">
        <f t="shared" ref="P84:P119" si="18">D84+E84+F84+G84+H84+I84+J84+K84+L84+M84+N84+O84</f>
        <v>209</v>
      </c>
    </row>
    <row r="85" spans="1:16" ht="15.75">
      <c r="A85" s="34" t="s">
        <v>215</v>
      </c>
      <c r="B85" s="208" t="s">
        <v>141</v>
      </c>
      <c r="C85" s="209"/>
      <c r="D85" s="31">
        <f>'Казань '!D85+'НЧелны '!D85</f>
        <v>1</v>
      </c>
      <c r="E85" s="31">
        <f>'Казань '!E85+'НЧелны '!E85</f>
        <v>0</v>
      </c>
      <c r="F85" s="31">
        <f>'Казань '!F85+'НЧелны '!F85</f>
        <v>0</v>
      </c>
      <c r="G85" s="31">
        <f>'Казань '!G85+'НЧелны '!G85</f>
        <v>0</v>
      </c>
      <c r="H85" s="31">
        <f>'Казань '!H85+'НЧелны '!H85</f>
        <v>0</v>
      </c>
      <c r="I85" s="31">
        <f>'Казань '!I85+'НЧелны '!I85</f>
        <v>1</v>
      </c>
      <c r="J85" s="31">
        <f>'Казань '!J85+'НЧелны '!J85</f>
        <v>3</v>
      </c>
      <c r="K85" s="31">
        <f>'Казань '!K85+'НЧелны '!K85</f>
        <v>0</v>
      </c>
      <c r="L85" s="31">
        <f>'Казань '!L85+'НЧелны '!L85</f>
        <v>0</v>
      </c>
      <c r="M85" s="31">
        <f>'Казань '!M85+'НЧелны '!M85</f>
        <v>0</v>
      </c>
      <c r="N85" s="31">
        <f>'Казань '!N85+'НЧелны '!N85</f>
        <v>0</v>
      </c>
      <c r="O85" s="31">
        <f>'Казань '!O85+'НЧелны '!O85</f>
        <v>0</v>
      </c>
      <c r="P85" s="20">
        <f t="shared" si="18"/>
        <v>5</v>
      </c>
    </row>
    <row r="86" spans="1:16" ht="15.75">
      <c r="A86" s="34" t="s">
        <v>216</v>
      </c>
      <c r="B86" s="210" t="s">
        <v>143</v>
      </c>
      <c r="C86" s="211"/>
      <c r="D86" s="25">
        <f>D87+D88</f>
        <v>2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2</v>
      </c>
    </row>
    <row r="87" spans="1:16" ht="15.75">
      <c r="A87" s="34" t="s">
        <v>217</v>
      </c>
      <c r="B87" s="208" t="s">
        <v>145</v>
      </c>
      <c r="C87" s="209"/>
      <c r="D87" s="31">
        <f>'Казань '!D87+'НЧелны '!D87</f>
        <v>2</v>
      </c>
      <c r="E87" s="31">
        <f>'Казань '!E87+'НЧелны '!E87</f>
        <v>0</v>
      </c>
      <c r="F87" s="31">
        <f>'Казань '!F87+'НЧелны '!F87</f>
        <v>0</v>
      </c>
      <c r="G87" s="31">
        <f>'Казань '!G87+'НЧелны '!G87</f>
        <v>0</v>
      </c>
      <c r="H87" s="31">
        <f>'Казань '!H87+'НЧелны '!H87</f>
        <v>0</v>
      </c>
      <c r="I87" s="31">
        <f>'Казань '!I87+'НЧелны '!I87</f>
        <v>0</v>
      </c>
      <c r="J87" s="31">
        <f>'Казань '!J87+'НЧелны '!J87</f>
        <v>0</v>
      </c>
      <c r="K87" s="31">
        <f>'Казань '!K87+'НЧелны '!K87</f>
        <v>0</v>
      </c>
      <c r="L87" s="31">
        <f>'Казань '!L87+'НЧелны '!L87</f>
        <v>0</v>
      </c>
      <c r="M87" s="31">
        <f>'Казань '!M87+'НЧелны '!M87</f>
        <v>0</v>
      </c>
      <c r="N87" s="31">
        <f>'Казань '!N87+'НЧелны '!N87</f>
        <v>0</v>
      </c>
      <c r="O87" s="31">
        <f>'Казань '!O87+'НЧелны '!O87</f>
        <v>0</v>
      </c>
      <c r="P87" s="20">
        <f t="shared" si="18"/>
        <v>2</v>
      </c>
    </row>
    <row r="88" spans="1:16" ht="15.75">
      <c r="A88" s="34" t="s">
        <v>218</v>
      </c>
      <c r="B88" s="208" t="s">
        <v>202</v>
      </c>
      <c r="C88" s="209"/>
      <c r="D88" s="31">
        <f>'Казань '!D88+'НЧелны '!D88</f>
        <v>0</v>
      </c>
      <c r="E88" s="31">
        <f>'Казань '!E88+'НЧелны '!E88</f>
        <v>0</v>
      </c>
      <c r="F88" s="31">
        <f>'Казань '!F88+'НЧелны '!F88</f>
        <v>0</v>
      </c>
      <c r="G88" s="31">
        <f>'Казань '!G88+'НЧелны '!G88</f>
        <v>0</v>
      </c>
      <c r="H88" s="31">
        <f>'Казань '!H88+'НЧелны '!H88</f>
        <v>0</v>
      </c>
      <c r="I88" s="31">
        <f>'Казань '!I88+'НЧелны '!I88</f>
        <v>0</v>
      </c>
      <c r="J88" s="31">
        <f>'Казань '!J88+'НЧелны '!J88</f>
        <v>0</v>
      </c>
      <c r="K88" s="31">
        <f>'Казань '!K88+'НЧелны '!K88</f>
        <v>0</v>
      </c>
      <c r="L88" s="31">
        <f>'Казань '!L88+'НЧелны '!L88</f>
        <v>0</v>
      </c>
      <c r="M88" s="31">
        <f>'Казань '!M88+'НЧелны '!M88</f>
        <v>0</v>
      </c>
      <c r="N88" s="31">
        <f>'Казань '!N88+'НЧелны '!N88</f>
        <v>0</v>
      </c>
      <c r="O88" s="31">
        <f>'Казань '!O88+'НЧелны '!O88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661000</v>
      </c>
      <c r="E89" s="28">
        <f t="shared" ref="E89:O89" si="20">E90+E91+E92+E93</f>
        <v>0</v>
      </c>
      <c r="F89" s="28">
        <f t="shared" si="20"/>
        <v>110500</v>
      </c>
      <c r="G89" s="28">
        <f t="shared" si="20"/>
        <v>0</v>
      </c>
      <c r="H89" s="28">
        <f t="shared" si="20"/>
        <v>0</v>
      </c>
      <c r="I89" s="28">
        <f t="shared" si="20"/>
        <v>93500</v>
      </c>
      <c r="J89" s="28">
        <f t="shared" si="20"/>
        <v>8427000</v>
      </c>
      <c r="K89" s="28">
        <f t="shared" si="20"/>
        <v>1012500</v>
      </c>
      <c r="L89" s="28">
        <f t="shared" si="20"/>
        <v>7033500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17338000</v>
      </c>
    </row>
    <row r="90" spans="1:16" ht="15.75">
      <c r="A90" s="34" t="s">
        <v>221</v>
      </c>
      <c r="B90" s="226" t="s">
        <v>137</v>
      </c>
      <c r="C90" s="209"/>
      <c r="D90" s="31">
        <f>'Казань '!D90+'НЧелны '!D90</f>
        <v>16000</v>
      </c>
      <c r="E90" s="31">
        <f>'Казань '!E90+'НЧелны '!E90</f>
        <v>0</v>
      </c>
      <c r="F90" s="31">
        <f>'Казань '!F90+'НЧелны '!F90</f>
        <v>110500</v>
      </c>
      <c r="G90" s="31">
        <f>'Казань '!G90+'НЧелны '!G90</f>
        <v>0</v>
      </c>
      <c r="H90" s="31">
        <f>'Казань '!H90+'НЧелны '!H90</f>
        <v>0</v>
      </c>
      <c r="I90" s="31">
        <f>'Казань '!I90+'НЧелны '!I90</f>
        <v>63500</v>
      </c>
      <c r="J90" s="31">
        <f>'Казань '!J90+'НЧелны '!J90</f>
        <v>32000</v>
      </c>
      <c r="K90" s="31">
        <f>'Казань '!K90+'НЧелны '!K90</f>
        <v>965000</v>
      </c>
      <c r="L90" s="31">
        <f>'Казань '!L90+'НЧелны '!L90</f>
        <v>2458500</v>
      </c>
      <c r="M90" s="31">
        <f>'Казань '!M90+'НЧелны '!M90</f>
        <v>0</v>
      </c>
      <c r="N90" s="31">
        <f>'Казань '!N90+'НЧелны '!N90</f>
        <v>0</v>
      </c>
      <c r="O90" s="31">
        <f>'Казань '!O90+'НЧелны '!O90</f>
        <v>0</v>
      </c>
      <c r="P90" s="20">
        <f t="shared" si="18"/>
        <v>3645500</v>
      </c>
    </row>
    <row r="91" spans="1:16" ht="15.75">
      <c r="A91" s="34" t="s">
        <v>222</v>
      </c>
      <c r="B91" s="226" t="s">
        <v>139</v>
      </c>
      <c r="C91" s="209"/>
      <c r="D91" s="31">
        <f>'Казань '!D91+'НЧелны '!D91</f>
        <v>600000</v>
      </c>
      <c r="E91" s="31">
        <f>'Казань '!E91+'НЧелны '!E91</f>
        <v>0</v>
      </c>
      <c r="F91" s="31">
        <f>'Казань '!F91+'НЧелны '!F91</f>
        <v>0</v>
      </c>
      <c r="G91" s="31">
        <f>'Казань '!G91+'НЧелны '!G91</f>
        <v>0</v>
      </c>
      <c r="H91" s="31">
        <f>'Казань '!H91+'НЧелны '!H91</f>
        <v>0</v>
      </c>
      <c r="I91" s="31">
        <f>'Казань '!I91+'НЧелны '!I91</f>
        <v>0</v>
      </c>
      <c r="J91" s="31">
        <f>'Казань '!J91+'НЧелны '!J91</f>
        <v>8350000</v>
      </c>
      <c r="K91" s="31">
        <f>'Казань '!K91+'НЧелны '!K91</f>
        <v>47500</v>
      </c>
      <c r="L91" s="31">
        <f>'Казань '!L91+'НЧелны '!L91</f>
        <v>4575000</v>
      </c>
      <c r="M91" s="31">
        <f>'Казань '!M91+'НЧелны '!M91</f>
        <v>0</v>
      </c>
      <c r="N91" s="31">
        <f>'Казань '!N91+'НЧелны '!N91</f>
        <v>0</v>
      </c>
      <c r="O91" s="31">
        <f>'Казань '!O91+'НЧелны '!O91</f>
        <v>0</v>
      </c>
      <c r="P91" s="20">
        <f t="shared" si="18"/>
        <v>13572500</v>
      </c>
    </row>
    <row r="92" spans="1:16" ht="15.75">
      <c r="A92" s="34" t="s">
        <v>223</v>
      </c>
      <c r="B92" s="226" t="s">
        <v>141</v>
      </c>
      <c r="C92" s="209"/>
      <c r="D92" s="31">
        <f>'Казань '!D92+'НЧелны '!D92</f>
        <v>15000</v>
      </c>
      <c r="E92" s="31">
        <f>'Казань '!E92+'НЧелны '!E92</f>
        <v>0</v>
      </c>
      <c r="F92" s="31">
        <f>'Казань '!F92+'НЧелны '!F92</f>
        <v>0</v>
      </c>
      <c r="G92" s="31">
        <f>'Казань '!G92+'НЧелны '!G92</f>
        <v>0</v>
      </c>
      <c r="H92" s="31">
        <f>'Казань '!H92+'НЧелны '!H92</f>
        <v>0</v>
      </c>
      <c r="I92" s="31">
        <f>'Казань '!I92+'НЧелны '!I92</f>
        <v>30000</v>
      </c>
      <c r="J92" s="31">
        <f>'Казань '!J92+'НЧелны '!J92</f>
        <v>45000</v>
      </c>
      <c r="K92" s="31">
        <f>'Казань '!K92+'НЧелны '!K92</f>
        <v>0</v>
      </c>
      <c r="L92" s="31">
        <f>'Казань '!L92+'НЧелны '!L92</f>
        <v>0</v>
      </c>
      <c r="M92" s="31">
        <f>'Казань '!M92+'НЧелны '!M92</f>
        <v>0</v>
      </c>
      <c r="N92" s="31">
        <f>'Казань '!N92+'НЧелны '!N92</f>
        <v>0</v>
      </c>
      <c r="O92" s="31">
        <f>'Казань '!O92+'НЧелны '!O92</f>
        <v>0</v>
      </c>
      <c r="P92" s="20">
        <f t="shared" si="18"/>
        <v>90000</v>
      </c>
    </row>
    <row r="93" spans="1:16" ht="15.75">
      <c r="A93" s="34" t="s">
        <v>224</v>
      </c>
      <c r="B93" s="227" t="s">
        <v>143</v>
      </c>
      <c r="C93" s="220"/>
      <c r="D93" s="28">
        <f>D94+D95</f>
        <v>30000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30000</v>
      </c>
    </row>
    <row r="94" spans="1:16" ht="15.75">
      <c r="A94" s="34" t="s">
        <v>225</v>
      </c>
      <c r="B94" s="226" t="s">
        <v>145</v>
      </c>
      <c r="C94" s="209"/>
      <c r="D94" s="31">
        <f>'Казань '!D94+'НЧелны '!D94</f>
        <v>30000</v>
      </c>
      <c r="E94" s="31">
        <f>'Казань '!E94+'НЧелны '!E94</f>
        <v>0</v>
      </c>
      <c r="F94" s="31">
        <f>'Казань '!F94+'НЧелны '!F94</f>
        <v>0</v>
      </c>
      <c r="G94" s="31">
        <f>'Казань '!G94+'НЧелны '!G94</f>
        <v>0</v>
      </c>
      <c r="H94" s="31">
        <f>'Казань '!H94+'НЧелны '!H94</f>
        <v>0</v>
      </c>
      <c r="I94" s="31">
        <f>'Казань '!I94+'НЧелны '!I94</f>
        <v>0</v>
      </c>
      <c r="J94" s="31">
        <f>'Казань '!J94+'НЧелны '!J94</f>
        <v>0</v>
      </c>
      <c r="K94" s="31">
        <f>'Казань '!K94+'НЧелны '!K94</f>
        <v>0</v>
      </c>
      <c r="L94" s="31">
        <f>'Казань '!L94+'НЧелны '!L94</f>
        <v>0</v>
      </c>
      <c r="M94" s="31">
        <f>'Казань '!M94+'НЧелны '!M94</f>
        <v>0</v>
      </c>
      <c r="N94" s="31">
        <f>'Казань '!N94+'НЧелны '!N94</f>
        <v>0</v>
      </c>
      <c r="O94" s="31">
        <f>'Казань '!O94+'НЧелны '!O94</f>
        <v>0</v>
      </c>
      <c r="P94" s="20">
        <f t="shared" si="18"/>
        <v>30000</v>
      </c>
    </row>
    <row r="95" spans="1:16" ht="15.75">
      <c r="A95" s="34" t="s">
        <v>226</v>
      </c>
      <c r="B95" s="226" t="s">
        <v>202</v>
      </c>
      <c r="C95" s="209"/>
      <c r="D95" s="31">
        <f>'Казань '!D95+'НЧелны '!D95</f>
        <v>0</v>
      </c>
      <c r="E95" s="31">
        <f>'Казань '!E95+'НЧелны '!E95</f>
        <v>0</v>
      </c>
      <c r="F95" s="31">
        <f>'Казань '!F95+'НЧелны '!F95</f>
        <v>0</v>
      </c>
      <c r="G95" s="31">
        <f>'Казань '!G95+'НЧелны '!G95</f>
        <v>0</v>
      </c>
      <c r="H95" s="31">
        <f>'Казань '!H95+'НЧелны '!H95</f>
        <v>0</v>
      </c>
      <c r="I95" s="31">
        <f>'Казань '!I95+'НЧелны '!I95</f>
        <v>0</v>
      </c>
      <c r="J95" s="31">
        <f>'Казань '!J95+'НЧелны '!J95</f>
        <v>0</v>
      </c>
      <c r="K95" s="31">
        <f>'Казань '!K95+'НЧелны '!K95</f>
        <v>0</v>
      </c>
      <c r="L95" s="31">
        <f>'Казань '!L95+'НЧелны '!L95</f>
        <v>0</v>
      </c>
      <c r="M95" s="31">
        <f>'Казань '!M95+'НЧелны '!M95</f>
        <v>0</v>
      </c>
      <c r="N95" s="31">
        <f>'Казань '!N95+'НЧелны '!N95</f>
        <v>0</v>
      </c>
      <c r="O95" s="31">
        <f>'Казань '!O95+'НЧелны '!O95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31">
        <f>'Казань '!D96+'НЧелны '!D96</f>
        <v>586</v>
      </c>
      <c r="E96" s="31">
        <f>'Казань '!E96+'НЧелны '!E96</f>
        <v>0</v>
      </c>
      <c r="F96" s="31">
        <f>'Казань '!F96+'НЧелны '!F96</f>
        <v>4335</v>
      </c>
      <c r="G96" s="31">
        <f>'Казань '!G96+'НЧелны '!G96</f>
        <v>1</v>
      </c>
      <c r="H96" s="31">
        <f>'Казань '!H96+'НЧелны '!H96</f>
        <v>0</v>
      </c>
      <c r="I96" s="31">
        <f>'Казань '!I96+'НЧелны '!I96</f>
        <v>469</v>
      </c>
      <c r="J96" s="31">
        <f>'Казань '!J96+'НЧелны '!J96</f>
        <v>3</v>
      </c>
      <c r="K96" s="31">
        <f>'Казань '!K96+'НЧелны '!K96</f>
        <v>10689</v>
      </c>
      <c r="L96" s="31">
        <f>'Казань '!L96+'НЧелны '!L96</f>
        <v>6339</v>
      </c>
      <c r="M96" s="31">
        <f>'Казань '!M96+'НЧелны '!M96</f>
        <v>0</v>
      </c>
      <c r="N96" s="31">
        <f>'Казань '!N96+'НЧелны '!N96</f>
        <v>0</v>
      </c>
      <c r="O96" s="31">
        <f>'Казань '!O96+'НЧелны '!O96</f>
        <v>0</v>
      </c>
      <c r="P96" s="20">
        <f t="shared" si="18"/>
        <v>22422</v>
      </c>
    </row>
    <row r="97" spans="1:19" ht="38.25" customHeight="1">
      <c r="A97" s="35" t="s">
        <v>229</v>
      </c>
      <c r="B97" s="230" t="s">
        <v>230</v>
      </c>
      <c r="C97" s="229"/>
      <c r="D97" s="31">
        <f>'Казань '!D97+'НЧелны '!D97</f>
        <v>63</v>
      </c>
      <c r="E97" s="31">
        <f>'Казань '!E97+'НЧелны '!E97</f>
        <v>0</v>
      </c>
      <c r="F97" s="31">
        <f>'Казань '!F97+'НЧелны '!F97</f>
        <v>884</v>
      </c>
      <c r="G97" s="31">
        <f>'Казань '!G97+'НЧелны '!G97</f>
        <v>0</v>
      </c>
      <c r="H97" s="31">
        <f>'Казань '!H97+'НЧелны '!H97</f>
        <v>0</v>
      </c>
      <c r="I97" s="31">
        <f>'Казань '!I97+'НЧелны '!I97</f>
        <v>54</v>
      </c>
      <c r="J97" s="31">
        <f>'Казань '!J97+'НЧелны '!J97</f>
        <v>0</v>
      </c>
      <c r="K97" s="31">
        <f>'Казань '!K97+'НЧелны '!K97</f>
        <v>1369</v>
      </c>
      <c r="L97" s="31">
        <f>'Казань '!L97+'НЧелны '!L97</f>
        <v>444</v>
      </c>
      <c r="M97" s="31">
        <f>'Казань '!M97+'НЧелны '!M97</f>
        <v>0</v>
      </c>
      <c r="N97" s="31">
        <f>'Казань '!N97+'НЧелны '!N97</f>
        <v>0</v>
      </c>
      <c r="O97" s="31">
        <f>'Казань '!O97+'НЧелны '!O97</f>
        <v>0</v>
      </c>
      <c r="P97" s="20">
        <f t="shared" si="18"/>
        <v>2814</v>
      </c>
    </row>
    <row r="98" spans="1:19" ht="115.5" customHeight="1">
      <c r="A98" s="24" t="s">
        <v>231</v>
      </c>
      <c r="B98" s="228" t="s">
        <v>232</v>
      </c>
      <c r="C98" s="229"/>
      <c r="D98" s="31">
        <f>'Казань '!D98+'НЧелны '!D98</f>
        <v>2179000</v>
      </c>
      <c r="E98" s="31">
        <f>'Казань '!E98+'НЧелны '!E98</f>
        <v>0</v>
      </c>
      <c r="F98" s="31">
        <f>'Казань '!F98+'НЧелны '!F98</f>
        <v>9415200</v>
      </c>
      <c r="G98" s="31">
        <f>'Казань '!G98+'НЧелны '!G98</f>
        <v>5000</v>
      </c>
      <c r="H98" s="31">
        <f>'Казань '!H98+'НЧелны '!H98</f>
        <v>0</v>
      </c>
      <c r="I98" s="31">
        <f>'Казань '!I98+'НЧелны '!I98</f>
        <v>563500</v>
      </c>
      <c r="J98" s="31">
        <f>'Казань '!J98+'НЧелны '!J98</f>
        <v>19000</v>
      </c>
      <c r="K98" s="31">
        <f>'Казань '!K98+'НЧелны '!K98</f>
        <v>23948750</v>
      </c>
      <c r="L98" s="31">
        <f>'Казань '!L98+'НЧелны '!L98</f>
        <v>16919000</v>
      </c>
      <c r="M98" s="31">
        <f>'Казань '!M98+'НЧелны '!M98</f>
        <v>0</v>
      </c>
      <c r="N98" s="31">
        <f>'Казань '!N98+'НЧелны '!N98</f>
        <v>0</v>
      </c>
      <c r="O98" s="31">
        <f>'Казань '!O98+'НЧелны '!O98</f>
        <v>0</v>
      </c>
      <c r="P98" s="20">
        <f t="shared" si="18"/>
        <v>53049450</v>
      </c>
    </row>
    <row r="99" spans="1:19" ht="43.5" customHeight="1">
      <c r="A99" s="24" t="s">
        <v>233</v>
      </c>
      <c r="B99" s="230" t="s">
        <v>230</v>
      </c>
      <c r="C99" s="229"/>
      <c r="D99" s="31">
        <f>'Казань '!D99+'НЧелны '!D99</f>
        <v>798000</v>
      </c>
      <c r="E99" s="31">
        <f>'Казань '!E99+'НЧелны '!E99</f>
        <v>0</v>
      </c>
      <c r="F99" s="31">
        <f>'Казань '!F99+'НЧелны '!F99</f>
        <v>1222500</v>
      </c>
      <c r="G99" s="31">
        <f>'Казань '!G99+'НЧелны '!G99</f>
        <v>0</v>
      </c>
      <c r="H99" s="31">
        <f>'Казань '!H99+'НЧелны '!H99</f>
        <v>0</v>
      </c>
      <c r="I99" s="31">
        <f>'Казань '!I99+'НЧелны '!I99</f>
        <v>54000</v>
      </c>
      <c r="J99" s="31">
        <f>'Казань '!J99+'НЧелны '!J99</f>
        <v>0</v>
      </c>
      <c r="K99" s="31">
        <f>'Казань '!K99+'НЧелны '!K99</f>
        <v>3037500</v>
      </c>
      <c r="L99" s="31">
        <f>'Казань '!L99+'НЧелны '!L99</f>
        <v>1170500</v>
      </c>
      <c r="M99" s="31">
        <f>'Казань '!M99+'НЧелны '!M99</f>
        <v>0</v>
      </c>
      <c r="N99" s="31">
        <f>'Казань '!N99+'НЧелны '!N99</f>
        <v>0</v>
      </c>
      <c r="O99" s="31">
        <f>'Казань '!O99+'НЧелны '!O99</f>
        <v>0</v>
      </c>
      <c r="P99" s="20">
        <f t="shared" si="18"/>
        <v>6282500</v>
      </c>
    </row>
    <row r="100" spans="1:19" ht="121.5" customHeight="1">
      <c r="A100" s="24" t="s">
        <v>234</v>
      </c>
      <c r="B100" s="228" t="s">
        <v>235</v>
      </c>
      <c r="C100" s="229"/>
      <c r="D100" s="31">
        <f>'Казань '!D100+'НЧелны '!D100</f>
        <v>36</v>
      </c>
      <c r="E100" s="31">
        <f>'Казань '!E100+'НЧелны '!E100</f>
        <v>0</v>
      </c>
      <c r="F100" s="31">
        <f>'Казань '!F100+'НЧелны '!F100</f>
        <v>1688</v>
      </c>
      <c r="G100" s="31">
        <f>'Казань '!G100+'НЧелны '!G100</f>
        <v>0</v>
      </c>
      <c r="H100" s="31">
        <f>'Казань '!H100+'НЧелны '!H100</f>
        <v>0</v>
      </c>
      <c r="I100" s="31">
        <f>'Казань '!I100+'НЧелны '!I100</f>
        <v>104</v>
      </c>
      <c r="J100" s="31">
        <f>'Казань '!J100+'НЧелны '!J100</f>
        <v>755</v>
      </c>
      <c r="K100" s="31">
        <f>'Казань '!K100+'НЧелны '!K100</f>
        <v>2969</v>
      </c>
      <c r="L100" s="31">
        <f>'Казань '!L100+'НЧелны '!L100</f>
        <v>4846</v>
      </c>
      <c r="M100" s="31">
        <f>'Казань '!M100+'НЧелны '!M100</f>
        <v>0</v>
      </c>
      <c r="N100" s="31">
        <f>'Казань '!N100+'НЧелны '!N100</f>
        <v>0</v>
      </c>
      <c r="O100" s="31">
        <f>'Казань '!O100+'НЧелны '!O100</f>
        <v>0</v>
      </c>
      <c r="P100" s="20">
        <f t="shared" si="18"/>
        <v>10398</v>
      </c>
    </row>
    <row r="101" spans="1:19" ht="39" customHeight="1">
      <c r="A101" s="24" t="s">
        <v>236</v>
      </c>
      <c r="B101" s="230" t="s">
        <v>230</v>
      </c>
      <c r="C101" s="229"/>
      <c r="D101" s="31">
        <f>'Казань '!D101+'НЧелны '!D101</f>
        <v>3</v>
      </c>
      <c r="E101" s="31">
        <f>'Казань '!E101+'НЧелны '!E101</f>
        <v>0</v>
      </c>
      <c r="F101" s="31">
        <f>'Казань '!F101+'НЧелны '!F101</f>
        <v>122</v>
      </c>
      <c r="G101" s="31">
        <f>'Казань '!G101+'НЧелны '!G101</f>
        <v>0</v>
      </c>
      <c r="H101" s="31">
        <f>'Казань '!H101+'НЧелны '!H101</f>
        <v>0</v>
      </c>
      <c r="I101" s="31">
        <f>'Казань '!I101+'НЧелны '!I101</f>
        <v>9</v>
      </c>
      <c r="J101" s="31">
        <f>'Казань '!J101+'НЧелны '!J101</f>
        <v>51</v>
      </c>
      <c r="K101" s="31">
        <f>'Казань '!K101+'НЧелны '!K101</f>
        <v>468</v>
      </c>
      <c r="L101" s="31">
        <f>'Казань '!L101+'НЧелны '!L101</f>
        <v>250</v>
      </c>
      <c r="M101" s="31">
        <f>'Казань '!M101+'НЧелны '!M101</f>
        <v>0</v>
      </c>
      <c r="N101" s="31">
        <f>'Казань '!N101+'НЧелны '!N101</f>
        <v>0</v>
      </c>
      <c r="O101" s="31">
        <f>'Казань '!O101+'НЧелны '!O101</f>
        <v>0</v>
      </c>
      <c r="P101" s="20">
        <f t="shared" si="18"/>
        <v>903</v>
      </c>
    </row>
    <row r="102" spans="1:19" ht="117.75" customHeight="1">
      <c r="A102" s="24" t="s">
        <v>237</v>
      </c>
      <c r="B102" s="228" t="s">
        <v>238</v>
      </c>
      <c r="C102" s="229"/>
      <c r="D102" s="31">
        <f>'Казань '!D102+'НЧелны '!D102</f>
        <v>893900</v>
      </c>
      <c r="E102" s="31">
        <f>'Казань '!E102+'НЧелны '!E102</f>
        <v>0</v>
      </c>
      <c r="F102" s="31">
        <f>'Казань '!F102+'НЧелны '!F102</f>
        <v>17454900</v>
      </c>
      <c r="G102" s="31">
        <f>'Казань '!G102+'НЧелны '!G102</f>
        <v>0</v>
      </c>
      <c r="H102" s="31">
        <f>'Казань '!H102+'НЧелны '!H102</f>
        <v>0</v>
      </c>
      <c r="I102" s="31">
        <f>'Казань '!I102+'НЧелны '!I102</f>
        <v>160500</v>
      </c>
      <c r="J102" s="31">
        <f>'Казань '!J102+'НЧелны '!J102</f>
        <v>2405200</v>
      </c>
      <c r="K102" s="31">
        <f>'Казань '!K102+'НЧелны '!K102</f>
        <v>6097500</v>
      </c>
      <c r="L102" s="31">
        <f>'Казань '!L102+'НЧелны '!L102</f>
        <v>14559000</v>
      </c>
      <c r="M102" s="31">
        <f>'Казань '!M102+'НЧелны '!M102</f>
        <v>0</v>
      </c>
      <c r="N102" s="31">
        <f>'Казань '!N102+'НЧелны '!N102</f>
        <v>0</v>
      </c>
      <c r="O102" s="31">
        <f>'Казань '!O102+'НЧелны '!O102</f>
        <v>0</v>
      </c>
      <c r="P102" s="20">
        <f t="shared" si="18"/>
        <v>41571000</v>
      </c>
    </row>
    <row r="103" spans="1:19" ht="36.75" customHeight="1">
      <c r="A103" s="24" t="s">
        <v>239</v>
      </c>
      <c r="B103" s="230" t="s">
        <v>230</v>
      </c>
      <c r="C103" s="229"/>
      <c r="D103" s="31">
        <f>'Казань '!D103+'НЧелны '!D103</f>
        <v>102000</v>
      </c>
      <c r="E103" s="31">
        <f>'Казань '!E103+'НЧелны '!E103</f>
        <v>0</v>
      </c>
      <c r="F103" s="31">
        <f>'Казань '!F103+'НЧелны '!F103</f>
        <v>177600</v>
      </c>
      <c r="G103" s="31">
        <f>'Казань '!G103+'НЧелны '!G103</f>
        <v>0</v>
      </c>
      <c r="H103" s="31">
        <f>'Казань '!H103+'НЧелны '!H103</f>
        <v>0</v>
      </c>
      <c r="I103" s="31">
        <f>'Казань '!I103+'НЧелны '!I103</f>
        <v>22000</v>
      </c>
      <c r="J103" s="31">
        <f>'Казань '!J103+'НЧелны '!J103</f>
        <v>311000</v>
      </c>
      <c r="K103" s="31">
        <f>'Казань '!K103+'НЧелны '!K103</f>
        <v>992500</v>
      </c>
      <c r="L103" s="31">
        <f>'Казань '!L103+'НЧелны '!L103</f>
        <v>1674500</v>
      </c>
      <c r="M103" s="31">
        <f>'Казань '!M103+'НЧелны '!M103</f>
        <v>0</v>
      </c>
      <c r="N103" s="31">
        <f>'Казань '!N103+'НЧелны '!N103</f>
        <v>0</v>
      </c>
      <c r="O103" s="31">
        <f>'Казань '!O103+'НЧелны '!O103</f>
        <v>0</v>
      </c>
      <c r="P103" s="20">
        <f t="shared" si="18"/>
        <v>3279600</v>
      </c>
    </row>
    <row r="104" spans="1:19" ht="54.75" customHeight="1">
      <c r="A104" s="24" t="s">
        <v>240</v>
      </c>
      <c r="B104" s="231" t="s">
        <v>241</v>
      </c>
      <c r="C104" s="232"/>
      <c r="D104" s="36">
        <f>D105+D108</f>
        <v>4277771</v>
      </c>
      <c r="E104" s="36">
        <f t="shared" ref="E104:O104" si="22">E105+E108</f>
        <v>0</v>
      </c>
      <c r="F104" s="36">
        <f t="shared" si="22"/>
        <v>5696967</v>
      </c>
      <c r="G104" s="36">
        <f t="shared" si="22"/>
        <v>11000</v>
      </c>
      <c r="H104" s="36">
        <f t="shared" si="22"/>
        <v>0</v>
      </c>
      <c r="I104" s="36">
        <f t="shared" si="22"/>
        <v>1311143</v>
      </c>
      <c r="J104" s="36">
        <f t="shared" si="22"/>
        <v>3134394</v>
      </c>
      <c r="K104" s="36">
        <f t="shared" si="22"/>
        <v>246417343</v>
      </c>
      <c r="L104" s="36">
        <f t="shared" si="22"/>
        <v>76369302</v>
      </c>
      <c r="M104" s="36">
        <f t="shared" si="22"/>
        <v>300</v>
      </c>
      <c r="N104" s="36">
        <f t="shared" si="22"/>
        <v>0</v>
      </c>
      <c r="O104" s="36">
        <f t="shared" si="22"/>
        <v>0</v>
      </c>
      <c r="P104" s="20">
        <f t="shared" si="18"/>
        <v>337218220</v>
      </c>
      <c r="R104" s="22">
        <f>P104*100/R57</f>
        <v>91.483133572943615</v>
      </c>
      <c r="S104" s="30" t="s">
        <v>242</v>
      </c>
    </row>
    <row r="105" spans="1:19" ht="54.75" customHeight="1">
      <c r="A105" s="24" t="s">
        <v>243</v>
      </c>
      <c r="B105" s="231" t="s">
        <v>244</v>
      </c>
      <c r="C105" s="232"/>
      <c r="D105" s="36">
        <f>D106+D107</f>
        <v>3073500</v>
      </c>
      <c r="E105" s="36">
        <f t="shared" ref="E105:O105" si="23">E106+E107</f>
        <v>0</v>
      </c>
      <c r="F105" s="36">
        <f t="shared" si="23"/>
        <v>2903696</v>
      </c>
      <c r="G105" s="36">
        <f t="shared" si="23"/>
        <v>1000</v>
      </c>
      <c r="H105" s="36">
        <f t="shared" si="23"/>
        <v>0</v>
      </c>
      <c r="I105" s="36">
        <f t="shared" si="23"/>
        <v>912474</v>
      </c>
      <c r="J105" s="36">
        <f t="shared" si="23"/>
        <v>971533</v>
      </c>
      <c r="K105" s="36">
        <f t="shared" si="23"/>
        <v>228795844</v>
      </c>
      <c r="L105" s="36">
        <f t="shared" si="23"/>
        <v>48880664</v>
      </c>
      <c r="M105" s="36">
        <f t="shared" si="23"/>
        <v>300</v>
      </c>
      <c r="N105" s="36">
        <f t="shared" si="23"/>
        <v>0</v>
      </c>
      <c r="O105" s="36">
        <f t="shared" si="23"/>
        <v>0</v>
      </c>
      <c r="P105" s="20">
        <f t="shared" si="18"/>
        <v>285539011</v>
      </c>
      <c r="R105" s="22">
        <f>P105*100/P104</f>
        <v>84.674846750569998</v>
      </c>
      <c r="S105" s="30" t="s">
        <v>245</v>
      </c>
    </row>
    <row r="106" spans="1:19" ht="49.5" customHeight="1">
      <c r="A106" s="24" t="s">
        <v>246</v>
      </c>
      <c r="B106" s="230" t="s">
        <v>247</v>
      </c>
      <c r="C106" s="229"/>
      <c r="D106" s="31">
        <f>'Казань '!D106+'НЧелны '!D106</f>
        <v>2858500</v>
      </c>
      <c r="E106" s="31">
        <f>'Казань '!E106+'НЧелны '!E106</f>
        <v>0</v>
      </c>
      <c r="F106" s="31">
        <f>'Казань '!F106+'НЧелны '!F106</f>
        <v>2298600</v>
      </c>
      <c r="G106" s="31">
        <f>'Казань '!G106+'НЧелны '!G106</f>
        <v>1000</v>
      </c>
      <c r="H106" s="31">
        <f>'Казань '!H106+'НЧелны '!H106</f>
        <v>0</v>
      </c>
      <c r="I106" s="31">
        <f>'Казань '!I106+'НЧелны '!I106</f>
        <v>819000</v>
      </c>
      <c r="J106" s="31">
        <f>'Казань '!J106+'НЧелны '!J106</f>
        <v>4000</v>
      </c>
      <c r="K106" s="31">
        <f>'Казань '!K106+'НЧелны '!K106</f>
        <v>200442850</v>
      </c>
      <c r="L106" s="31">
        <f>'Казань '!L106+'НЧелны '!L106</f>
        <v>37032703</v>
      </c>
      <c r="M106" s="31">
        <f>'Казань '!M106+'НЧелны '!M106</f>
        <v>0</v>
      </c>
      <c r="N106" s="31">
        <f>'Казань '!N106+'НЧелны '!N106</f>
        <v>0</v>
      </c>
      <c r="O106" s="31">
        <f>'Казань '!O106+'НЧелны '!O106</f>
        <v>0</v>
      </c>
      <c r="P106" s="20">
        <f t="shared" si="18"/>
        <v>243456653</v>
      </c>
      <c r="R106" s="22">
        <f>(P106+P109)*100/R57</f>
        <v>70.196848207378778</v>
      </c>
      <c r="S106" s="30" t="s">
        <v>248</v>
      </c>
    </row>
    <row r="107" spans="1:19" ht="49.5" customHeight="1">
      <c r="A107" s="24" t="s">
        <v>249</v>
      </c>
      <c r="B107" s="230" t="s">
        <v>250</v>
      </c>
      <c r="C107" s="229"/>
      <c r="D107" s="31">
        <f>'Казань '!D107+'НЧелны '!D107</f>
        <v>215000</v>
      </c>
      <c r="E107" s="31">
        <f>'Казань '!E107+'НЧелны '!E107</f>
        <v>0</v>
      </c>
      <c r="F107" s="31">
        <f>'Казань '!F107+'НЧелны '!F107</f>
        <v>605096</v>
      </c>
      <c r="G107" s="31">
        <f>'Казань '!G107+'НЧелны '!G107</f>
        <v>0</v>
      </c>
      <c r="H107" s="31">
        <f>'Казань '!H107+'НЧелны '!H107</f>
        <v>0</v>
      </c>
      <c r="I107" s="31">
        <f>'Казань '!I107+'НЧелны '!I107</f>
        <v>93474</v>
      </c>
      <c r="J107" s="31">
        <f>'Казань '!J107+'НЧелны '!J107</f>
        <v>967533</v>
      </c>
      <c r="K107" s="31">
        <f>'Казань '!K107+'НЧелны '!K107</f>
        <v>28352994</v>
      </c>
      <c r="L107" s="31">
        <f>'Казань '!L107+'НЧелны '!L107</f>
        <v>11847961</v>
      </c>
      <c r="M107" s="31">
        <f>'Казань '!M107+'НЧелны '!M107</f>
        <v>300</v>
      </c>
      <c r="N107" s="31">
        <f>'Казань '!N107+'НЧелны '!N107</f>
        <v>0</v>
      </c>
      <c r="O107" s="31">
        <f>'Казань '!O107+'НЧелны '!O107</f>
        <v>0</v>
      </c>
      <c r="P107" s="20">
        <f t="shared" si="18"/>
        <v>42082358</v>
      </c>
    </row>
    <row r="108" spans="1:19" ht="54" customHeight="1">
      <c r="A108" s="24" t="s">
        <v>251</v>
      </c>
      <c r="B108" s="231" t="s">
        <v>252</v>
      </c>
      <c r="C108" s="232"/>
      <c r="D108" s="36">
        <f>D109+D110</f>
        <v>1204271</v>
      </c>
      <c r="E108" s="36">
        <f t="shared" ref="E108:O108" si="24">E109+E110</f>
        <v>0</v>
      </c>
      <c r="F108" s="36">
        <f t="shared" si="24"/>
        <v>2793271</v>
      </c>
      <c r="G108" s="36">
        <f t="shared" si="24"/>
        <v>10000</v>
      </c>
      <c r="H108" s="36">
        <f t="shared" si="24"/>
        <v>0</v>
      </c>
      <c r="I108" s="36">
        <f t="shared" si="24"/>
        <v>398669</v>
      </c>
      <c r="J108" s="36">
        <f t="shared" si="24"/>
        <v>2162861</v>
      </c>
      <c r="K108" s="36">
        <f t="shared" si="24"/>
        <v>17621499</v>
      </c>
      <c r="L108" s="36">
        <f t="shared" si="24"/>
        <v>27488638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51679209</v>
      </c>
      <c r="R108" s="22">
        <f>P108*100/P104</f>
        <v>15.325153249429999</v>
      </c>
      <c r="S108" s="30" t="s">
        <v>253</v>
      </c>
    </row>
    <row r="109" spans="1:19" ht="45" customHeight="1">
      <c r="A109" s="37" t="s">
        <v>254</v>
      </c>
      <c r="B109" s="230" t="s">
        <v>247</v>
      </c>
      <c r="C109" s="229"/>
      <c r="D109" s="31">
        <f>'Казань '!D109+'НЧелны '!D109</f>
        <v>410479</v>
      </c>
      <c r="E109" s="31">
        <f>'Казань '!E109+'НЧелны '!E109</f>
        <v>0</v>
      </c>
      <c r="F109" s="31">
        <f>'Казань '!F109+'НЧелны '!F109</f>
        <v>994680</v>
      </c>
      <c r="G109" s="31">
        <f>'Казань '!G109+'НЧелны '!G109</f>
        <v>5000</v>
      </c>
      <c r="H109" s="31">
        <f>'Казань '!H109+'НЧелны '!H109</f>
        <v>0</v>
      </c>
      <c r="I109" s="31">
        <f>'Казань '!I109+'НЧелны '!I109</f>
        <v>196309</v>
      </c>
      <c r="J109" s="31">
        <f>'Казань '!J109+'НЧелны '!J109</f>
        <v>19000</v>
      </c>
      <c r="K109" s="31">
        <f>'Казань '!K109+'НЧелны '!K109</f>
        <v>9297286</v>
      </c>
      <c r="L109" s="31">
        <f>'Казань '!L109+'НЧелны '!L109</f>
        <v>4374915</v>
      </c>
      <c r="M109" s="31">
        <f>'Казань '!M109+'НЧелны '!M109</f>
        <v>0</v>
      </c>
      <c r="N109" s="31">
        <f>'Казань '!N109+'НЧелны '!N109</f>
        <v>0</v>
      </c>
      <c r="O109" s="31">
        <f>'Казань '!O109+'НЧелны '!O109</f>
        <v>0</v>
      </c>
      <c r="P109" s="20">
        <f t="shared" si="18"/>
        <v>15297669</v>
      </c>
      <c r="R109" s="22">
        <f>P109*100/P98</f>
        <v>28.836621303331139</v>
      </c>
      <c r="S109" s="30" t="s">
        <v>255</v>
      </c>
    </row>
    <row r="110" spans="1:19" ht="47.25" customHeight="1">
      <c r="A110" s="24" t="s">
        <v>256</v>
      </c>
      <c r="B110" s="230" t="s">
        <v>257</v>
      </c>
      <c r="C110" s="229"/>
      <c r="D110" s="31">
        <f>'Казань '!D110+'НЧелны '!D110</f>
        <v>793792</v>
      </c>
      <c r="E110" s="31">
        <f>'Казань '!E110+'НЧелны '!E110</f>
        <v>0</v>
      </c>
      <c r="F110" s="31">
        <f>'Казань '!F110+'НЧелны '!F110</f>
        <v>1798591</v>
      </c>
      <c r="G110" s="31">
        <f>'Казань '!G110+'НЧелны '!G110</f>
        <v>5000</v>
      </c>
      <c r="H110" s="31">
        <f>'Казань '!H110+'НЧелны '!H110</f>
        <v>0</v>
      </c>
      <c r="I110" s="31">
        <f>'Казань '!I110+'НЧелны '!I110</f>
        <v>202360</v>
      </c>
      <c r="J110" s="31">
        <f>'Казань '!J110+'НЧелны '!J110</f>
        <v>2143861</v>
      </c>
      <c r="K110" s="31">
        <f>'Казань '!K110+'НЧелны '!K110</f>
        <v>8324213</v>
      </c>
      <c r="L110" s="31">
        <f>'Казань '!L110+'НЧелны '!L110</f>
        <v>23113723</v>
      </c>
      <c r="M110" s="31">
        <f>'Казань '!M110+'НЧелны '!M110</f>
        <v>0</v>
      </c>
      <c r="N110" s="31">
        <f>'Казань '!N110+'НЧелны '!N110</f>
        <v>0</v>
      </c>
      <c r="O110" s="31">
        <f>'Казань '!O110+'НЧелны '!O110</f>
        <v>0</v>
      </c>
      <c r="P110" s="20">
        <f t="shared" si="18"/>
        <v>36381540</v>
      </c>
      <c r="R110" s="22">
        <f>P110*100/P102</f>
        <v>87.516634192105073</v>
      </c>
      <c r="S110" s="30" t="s">
        <v>258</v>
      </c>
    </row>
    <row r="111" spans="1:19" ht="55.5" customHeight="1">
      <c r="A111" s="24" t="s">
        <v>259</v>
      </c>
      <c r="B111" s="233" t="s">
        <v>260</v>
      </c>
      <c r="C111" s="234"/>
      <c r="D111" s="38">
        <f>D57-D75-D106-D109</f>
        <v>3993921</v>
      </c>
      <c r="E111" s="38">
        <f t="shared" ref="E111:O111" si="25">E57-E75-E106-E109</f>
        <v>0</v>
      </c>
      <c r="F111" s="38">
        <f t="shared" si="25"/>
        <v>10523020</v>
      </c>
      <c r="G111" s="38">
        <f t="shared" si="25"/>
        <v>5000</v>
      </c>
      <c r="H111" s="38">
        <f t="shared" si="25"/>
        <v>5000</v>
      </c>
      <c r="I111" s="38">
        <f t="shared" si="25"/>
        <v>690191</v>
      </c>
      <c r="J111" s="38">
        <f t="shared" si="25"/>
        <v>0</v>
      </c>
      <c r="K111" s="38">
        <f t="shared" si="25"/>
        <v>69201114</v>
      </c>
      <c r="L111" s="38">
        <f t="shared" si="25"/>
        <v>25439882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109858128</v>
      </c>
    </row>
    <row r="112" spans="1:19" ht="71.25" customHeight="1">
      <c r="A112" s="24" t="s">
        <v>261</v>
      </c>
      <c r="B112" s="233" t="s">
        <v>262</v>
      </c>
      <c r="C112" s="234"/>
      <c r="D112" s="38">
        <f>D113+D114</f>
        <v>2331523</v>
      </c>
      <c r="E112" s="38">
        <f t="shared" ref="E112:O112" si="26">E113+E114</f>
        <v>0</v>
      </c>
      <c r="F112" s="38">
        <f t="shared" si="26"/>
        <v>15813615</v>
      </c>
      <c r="G112" s="38">
        <f t="shared" si="26"/>
        <v>0</v>
      </c>
      <c r="H112" s="38">
        <f t="shared" si="26"/>
        <v>0</v>
      </c>
      <c r="I112" s="38">
        <f t="shared" si="26"/>
        <v>514082</v>
      </c>
      <c r="J112" s="38">
        <f t="shared" si="26"/>
        <v>12874944</v>
      </c>
      <c r="K112" s="38">
        <f t="shared" si="26"/>
        <v>28369183</v>
      </c>
      <c r="L112" s="38">
        <f t="shared" si="26"/>
        <v>24156332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84059679</v>
      </c>
    </row>
    <row r="113" spans="1:16" ht="49.5" customHeight="1">
      <c r="A113" s="24" t="s">
        <v>263</v>
      </c>
      <c r="B113" s="233" t="s">
        <v>264</v>
      </c>
      <c r="C113" s="234"/>
      <c r="D113" s="38">
        <f t="shared" ref="D113:O113" si="27">D98-D109</f>
        <v>1768521</v>
      </c>
      <c r="E113" s="38">
        <f t="shared" si="27"/>
        <v>0</v>
      </c>
      <c r="F113" s="38">
        <f t="shared" si="27"/>
        <v>8420520</v>
      </c>
      <c r="G113" s="38">
        <f t="shared" si="27"/>
        <v>0</v>
      </c>
      <c r="H113" s="38">
        <f t="shared" si="27"/>
        <v>0</v>
      </c>
      <c r="I113" s="38">
        <f t="shared" si="27"/>
        <v>367191</v>
      </c>
      <c r="J113" s="38">
        <f t="shared" si="27"/>
        <v>0</v>
      </c>
      <c r="K113" s="38">
        <f t="shared" si="27"/>
        <v>14651464</v>
      </c>
      <c r="L113" s="38">
        <f t="shared" si="27"/>
        <v>12544085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37751781</v>
      </c>
    </row>
    <row r="114" spans="1:16" ht="47.25" customHeight="1">
      <c r="A114" s="24" t="s">
        <v>265</v>
      </c>
      <c r="B114" s="235" t="s">
        <v>266</v>
      </c>
      <c r="C114" s="236"/>
      <c r="D114" s="53">
        <f>'Казань '!D114+'НЧелны '!D114</f>
        <v>563002</v>
      </c>
      <c r="E114" s="53">
        <f>'Казань '!E114+'НЧелны '!E114</f>
        <v>0</v>
      </c>
      <c r="F114" s="53">
        <f>'Казань '!F114+'НЧелны '!F114</f>
        <v>7393095</v>
      </c>
      <c r="G114" s="53">
        <f>'Казань '!G114+'НЧелны '!G114</f>
        <v>0</v>
      </c>
      <c r="H114" s="53">
        <f>'Казань '!H114+'НЧелны '!H114</f>
        <v>0</v>
      </c>
      <c r="I114" s="53">
        <f>'Казань '!I114+'НЧелны '!I114</f>
        <v>146891</v>
      </c>
      <c r="J114" s="53">
        <f>'Казань '!J114+'НЧелны '!J114</f>
        <v>12874944</v>
      </c>
      <c r="K114" s="53">
        <f>'Казань '!K114+'НЧелны '!K114</f>
        <v>13717719</v>
      </c>
      <c r="L114" s="53">
        <f>'Казань '!L114+'НЧелны '!L114</f>
        <v>11612247</v>
      </c>
      <c r="M114" s="53">
        <f>'Казань '!M114+'НЧелны '!M114</f>
        <v>0</v>
      </c>
      <c r="N114" s="53">
        <f>'Казань '!N114+'НЧелны '!N114</f>
        <v>0</v>
      </c>
      <c r="O114" s="53">
        <f>'Казань '!O114+'НЧелны '!O114</f>
        <v>0</v>
      </c>
      <c r="P114" s="20">
        <f t="shared" si="18"/>
        <v>46307898</v>
      </c>
    </row>
    <row r="115" spans="1:16" ht="103.5" customHeight="1">
      <c r="A115" s="24" t="s">
        <v>267</v>
      </c>
      <c r="B115" s="230" t="s">
        <v>268</v>
      </c>
      <c r="C115" s="229"/>
      <c r="D115" s="31">
        <f>'Казань '!D115+'НЧелны '!D115</f>
        <v>166</v>
      </c>
      <c r="E115" s="31">
        <f>'Казань '!E115+'НЧелны '!E115</f>
        <v>0</v>
      </c>
      <c r="F115" s="31">
        <f>'Казань '!F115+'НЧелны '!F115</f>
        <v>2138</v>
      </c>
      <c r="G115" s="31">
        <f>'Казань '!G115+'НЧелны '!G115</f>
        <v>2</v>
      </c>
      <c r="H115" s="31">
        <f>'Казань '!H115+'НЧелны '!H115</f>
        <v>0</v>
      </c>
      <c r="I115" s="31">
        <f>'Казань '!I115+'НЧелны '!I115</f>
        <v>369</v>
      </c>
      <c r="J115" s="31">
        <f>'Казань '!J115+'НЧелны '!J115</f>
        <v>951</v>
      </c>
      <c r="K115" s="31">
        <f>'Казань '!K115+'НЧелны '!K115</f>
        <v>7906</v>
      </c>
      <c r="L115" s="31">
        <f>'Казань '!L115+'НЧелны '!L115</f>
        <v>12695</v>
      </c>
      <c r="M115" s="31">
        <f>'Казань '!M115+'НЧелны '!M115</f>
        <v>0</v>
      </c>
      <c r="N115" s="31">
        <f>'Казань '!N115+'НЧелны '!N115</f>
        <v>0</v>
      </c>
      <c r="O115" s="31">
        <f>'Казань '!O115+'НЧелны '!O115</f>
        <v>0</v>
      </c>
      <c r="P115" s="20">
        <f t="shared" si="18"/>
        <v>24227</v>
      </c>
    </row>
    <row r="116" spans="1:16" ht="135" customHeight="1">
      <c r="A116" s="24" t="s">
        <v>269</v>
      </c>
      <c r="B116" s="230" t="s">
        <v>270</v>
      </c>
      <c r="C116" s="229"/>
      <c r="D116" s="31">
        <f>'Казань '!D116+'НЧелны '!D116</f>
        <v>1</v>
      </c>
      <c r="E116" s="31">
        <f>'Казань '!E116+'НЧелны '!E116</f>
        <v>0</v>
      </c>
      <c r="F116" s="31">
        <f>'Казань '!F116+'НЧелны '!F116</f>
        <v>446</v>
      </c>
      <c r="G116" s="31">
        <f>'Казань '!G116+'НЧелны '!G116</f>
        <v>0</v>
      </c>
      <c r="H116" s="31">
        <f>'Казань '!H116+'НЧелны '!H116</f>
        <v>0</v>
      </c>
      <c r="I116" s="31">
        <f>'Казань '!I116+'НЧелны '!I116</f>
        <v>0</v>
      </c>
      <c r="J116" s="31">
        <f>'Казань '!J116+'НЧелны '!J116</f>
        <v>275</v>
      </c>
      <c r="K116" s="31">
        <f>'Казань '!K116+'НЧелны '!K116</f>
        <v>11</v>
      </c>
      <c r="L116" s="31">
        <f>'Казань '!L116+'НЧелны '!L116</f>
        <v>42</v>
      </c>
      <c r="M116" s="31">
        <f>'Казань '!M116+'НЧелны '!M116</f>
        <v>0</v>
      </c>
      <c r="N116" s="31">
        <f>'Казань '!N116+'НЧелны '!N116</f>
        <v>0</v>
      </c>
      <c r="O116" s="31">
        <f>'Казань '!O116+'НЧелны '!O116</f>
        <v>0</v>
      </c>
      <c r="P116" s="20">
        <f t="shared" si="18"/>
        <v>775</v>
      </c>
    </row>
    <row r="117" spans="1:16" ht="105.75" customHeight="1">
      <c r="A117" s="24" t="s">
        <v>271</v>
      </c>
      <c r="B117" s="208" t="s">
        <v>272</v>
      </c>
      <c r="C117" s="209"/>
      <c r="D117" s="31">
        <f>'Казань '!D117+'НЧелны '!D117</f>
        <v>35</v>
      </c>
      <c r="E117" s="31">
        <f>'Казань '!E117+'НЧелны '!E117</f>
        <v>0</v>
      </c>
      <c r="F117" s="31">
        <f>'Казань '!F117+'НЧелны '!F117</f>
        <v>315</v>
      </c>
      <c r="G117" s="31">
        <f>'Казань '!G117+'НЧелны '!G117</f>
        <v>0</v>
      </c>
      <c r="H117" s="31">
        <f>'Казань '!H117+'НЧелны '!H117</f>
        <v>0</v>
      </c>
      <c r="I117" s="31">
        <f>'Казань '!I117+'НЧелны '!I117</f>
        <v>32</v>
      </c>
      <c r="J117" s="31">
        <f>'Казань '!J117+'НЧелны '!J117</f>
        <v>2</v>
      </c>
      <c r="K117" s="31">
        <f>'Казань '!K117+'НЧелны '!K117</f>
        <v>1</v>
      </c>
      <c r="L117" s="31">
        <f>'Казань '!L117+'НЧелны '!L117</f>
        <v>77</v>
      </c>
      <c r="M117" s="31">
        <f>'Казань '!M117+'НЧелны '!M117</f>
        <v>0</v>
      </c>
      <c r="N117" s="31">
        <f>'Казань '!N117+'НЧелны '!N117</f>
        <v>0</v>
      </c>
      <c r="O117" s="31">
        <f>'Казань '!O117+'НЧелны '!O117</f>
        <v>0</v>
      </c>
      <c r="P117" s="20">
        <f t="shared" si="18"/>
        <v>462</v>
      </c>
    </row>
    <row r="118" spans="1:16" ht="70.5" customHeight="1">
      <c r="A118" s="24" t="s">
        <v>273</v>
      </c>
      <c r="B118" s="237" t="s">
        <v>274</v>
      </c>
      <c r="C118" s="237"/>
      <c r="D118" s="31">
        <f>'Казань '!D118+'НЧелны '!D118</f>
        <v>151</v>
      </c>
      <c r="E118" s="31">
        <f>'Казань '!E118+'НЧелны '!E118</f>
        <v>0</v>
      </c>
      <c r="F118" s="31">
        <f>'Казань '!F118+'НЧелны '!F118</f>
        <v>5338</v>
      </c>
      <c r="G118" s="31">
        <f>'Казань '!G118+'НЧелны '!G118</f>
        <v>2</v>
      </c>
      <c r="H118" s="31">
        <f>'Казань '!H118+'НЧелны '!H118</f>
        <v>1</v>
      </c>
      <c r="I118" s="31">
        <f>'Казань '!I118+'НЧелны '!I118</f>
        <v>234</v>
      </c>
      <c r="J118" s="31">
        <f>'Казань '!J118+'НЧелны '!J118</f>
        <v>1334</v>
      </c>
      <c r="K118" s="31">
        <f>'Казань '!K118+'НЧелны '!K118</f>
        <v>10512</v>
      </c>
      <c r="L118" s="31">
        <f>'Казань '!L118+'НЧелны '!L118</f>
        <v>6943</v>
      </c>
      <c r="M118" s="31">
        <f>'Казань '!M118+'НЧелны '!M118</f>
        <v>269</v>
      </c>
      <c r="N118" s="31">
        <f>'Казань '!N118+'НЧелны '!N118</f>
        <v>0</v>
      </c>
      <c r="O118" s="31">
        <f>'Казань '!O118+'НЧелны '!O118</f>
        <v>0</v>
      </c>
      <c r="P118" s="20">
        <f t="shared" si="18"/>
        <v>24784</v>
      </c>
    </row>
    <row r="119" spans="1:16" ht="71.25" customHeight="1">
      <c r="A119" s="24" t="s">
        <v>275</v>
      </c>
      <c r="B119" s="237" t="s">
        <v>276</v>
      </c>
      <c r="C119" s="237"/>
      <c r="D119" s="31">
        <f>'Казань '!D119+'НЧелны '!D119</f>
        <v>58090570</v>
      </c>
      <c r="E119" s="31">
        <f>'Казань '!E119+'НЧелны '!E119</f>
        <v>0</v>
      </c>
      <c r="F119" s="31">
        <f>'Казань '!F119+'НЧелны '!F119</f>
        <v>12623519</v>
      </c>
      <c r="G119" s="31">
        <f>'Казань '!G119+'НЧелны '!G119</f>
        <v>2000</v>
      </c>
      <c r="H119" s="31">
        <f>'Казань '!H119+'НЧелны '!H119</f>
        <v>5000</v>
      </c>
      <c r="I119" s="31">
        <f>'Казань '!I119+'НЧелны '!I119</f>
        <v>2727257</v>
      </c>
      <c r="J119" s="31">
        <f>'Казань '!J119+'НЧелны '!J119</f>
        <v>41624393</v>
      </c>
      <c r="K119" s="31">
        <f>'Казань '!K119+'НЧелны '!K119</f>
        <v>25980506</v>
      </c>
      <c r="L119" s="31">
        <f>'Казань '!L119+'НЧелны '!L119</f>
        <v>39381614</v>
      </c>
      <c r="M119" s="31">
        <f>'Казань '!M119+'НЧелны '!M119</f>
        <v>78259</v>
      </c>
      <c r="N119" s="31">
        <f>'Казань '!N119+'НЧелны '!N119</f>
        <v>0</v>
      </c>
      <c r="O119" s="31">
        <f>'Казань '!O119+'НЧелны '!O119</f>
        <v>0</v>
      </c>
      <c r="P119" s="40">
        <f t="shared" si="18"/>
        <v>180513118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2178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31">
        <f>'Казань '!P121+'НЧелны '!P121</f>
        <v>296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31">
        <f>'Казань '!P122+'НЧелны '!P122</f>
        <v>1881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31">
        <f>'Казань '!P123+'НЧелны '!P123</f>
        <v>1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124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31">
        <f>'Казань '!P125+'НЧелны '!P125</f>
        <v>0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31">
        <f>'Казань '!P126+'НЧелны '!P126</f>
        <v>86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31">
        <f>'Казань '!P127+'НЧелны '!P127</f>
        <v>38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8C/GBVIqwo2s+to13TEG8Li0cevUAgu19D7mLdtc+sBcvUGlDD8MPqoog/90W25fwMtePLqgMzn9osA12D4BUA==" saltValue="BfbIrvt9oDpiaTV7LeRejg==" spinCount="100000" sheet="1" objects="1" scenarios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115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8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33" t="s">
        <v>402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33" t="s">
        <v>403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404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404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7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36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24</v>
      </c>
      <c r="K21" s="12"/>
      <c r="L21" s="12"/>
      <c r="M21" s="12"/>
      <c r="N21" s="12"/>
      <c r="O21" s="12"/>
      <c r="P21" s="56">
        <f t="shared" si="1"/>
        <v>24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12</v>
      </c>
      <c r="K22" s="12"/>
      <c r="L22" s="12"/>
      <c r="M22" s="12"/>
      <c r="N22" s="12"/>
      <c r="O22" s="12"/>
      <c r="P22" s="56">
        <f t="shared" si="1"/>
        <v>12</v>
      </c>
    </row>
    <row r="23" spans="1:16" ht="92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36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36</v>
      </c>
      <c r="K28" s="12"/>
      <c r="L28" s="12"/>
      <c r="M28" s="12"/>
      <c r="N28" s="17"/>
      <c r="O28" s="88"/>
      <c r="P28" s="56">
        <f t="shared" si="1"/>
        <v>36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36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33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33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33</v>
      </c>
      <c r="K36" s="12"/>
      <c r="L36" s="12"/>
      <c r="M36" s="12"/>
      <c r="N36" s="17"/>
      <c r="O36" s="88"/>
      <c r="P36" s="56">
        <f t="shared" si="1"/>
        <v>33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3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3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3</v>
      </c>
      <c r="K43" s="12"/>
      <c r="L43" s="12"/>
      <c r="M43" s="12"/>
      <c r="N43" s="17"/>
      <c r="O43" s="88"/>
      <c r="P43" s="56">
        <f t="shared" si="1"/>
        <v>3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6000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6000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6000</v>
      </c>
      <c r="K58" s="12"/>
      <c r="L58" s="12"/>
      <c r="M58" s="12"/>
      <c r="N58" s="12"/>
      <c r="O58" s="12"/>
      <c r="P58" s="56">
        <f t="shared" si="1"/>
        <v>6000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1</v>
      </c>
      <c r="K64" s="92"/>
      <c r="L64" s="92"/>
      <c r="M64" s="92"/>
      <c r="N64" s="92"/>
      <c r="O64" s="92"/>
      <c r="P64" s="56">
        <f t="shared" si="1"/>
        <v>1</v>
      </c>
    </row>
    <row r="65" spans="1:19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  <c r="S65" s="1"/>
    </row>
    <row r="66" spans="1:19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9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9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</v>
      </c>
    </row>
    <row r="69" spans="1:19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56">
        <f t="shared" si="1"/>
        <v>1</v>
      </c>
    </row>
    <row r="70" spans="1:19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9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9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9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9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9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9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9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9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9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9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6000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6000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6000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6000</v>
      </c>
      <c r="K106" s="12"/>
      <c r="L106" s="12"/>
      <c r="M106" s="12"/>
      <c r="N106" s="12"/>
      <c r="O106" s="12"/>
      <c r="P106" s="56">
        <f t="shared" si="18"/>
        <v>6000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173">
        <f>D57-D75-D106-D109</f>
        <v>0</v>
      </c>
      <c r="E111" s="173">
        <f t="shared" ref="E111:O111" si="24">E57-E75-E106-E109</f>
        <v>0</v>
      </c>
      <c r="F111" s="173">
        <f t="shared" si="24"/>
        <v>0</v>
      </c>
      <c r="G111" s="173">
        <f t="shared" si="24"/>
        <v>0</v>
      </c>
      <c r="H111" s="173">
        <f t="shared" si="24"/>
        <v>0</v>
      </c>
      <c r="I111" s="173">
        <f t="shared" si="24"/>
        <v>0</v>
      </c>
      <c r="J111" s="173">
        <f t="shared" si="24"/>
        <v>0</v>
      </c>
      <c r="K111" s="173">
        <f t="shared" si="24"/>
        <v>0</v>
      </c>
      <c r="L111" s="173">
        <f t="shared" si="24"/>
        <v>0</v>
      </c>
      <c r="M111" s="173">
        <f t="shared" si="24"/>
        <v>0</v>
      </c>
      <c r="N111" s="173">
        <f t="shared" si="24"/>
        <v>0</v>
      </c>
      <c r="O111" s="173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98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19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57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22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35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35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405</v>
      </c>
      <c r="C133" s="47"/>
      <c r="D133" s="47"/>
      <c r="E133" s="47"/>
      <c r="F133" s="47"/>
      <c r="G133" s="47"/>
      <c r="H133" s="47"/>
      <c r="I133" s="47" t="s">
        <v>406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407</v>
      </c>
      <c r="C137" s="7"/>
      <c r="D137" s="7"/>
      <c r="E137" s="7"/>
      <c r="F137" s="7"/>
      <c r="G137" s="7"/>
      <c r="H137" s="129"/>
      <c r="I137" s="129">
        <v>45280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IYwjfJZ9gh1aipyRRzoC4PYlEG1paPOyN+AlftVMWjJh1QIM6BvtyNn9HwAfZTq2pJiZ6DMlIiym7yzsuCzfQA==" saltValue="ZxqQnBgMJmmu1wag8PaPW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35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11.28515625" customWidth="1"/>
    <col min="10" max="10" width="12" customWidth="1"/>
    <col min="12" max="12" width="11.7109375" customWidth="1"/>
    <col min="16" max="16" width="16.5703125" customWidth="1"/>
    <col min="18" max="18" width="17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408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408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10</v>
      </c>
      <c r="G20" s="86">
        <f t="shared" si="0"/>
        <v>0</v>
      </c>
      <c r="H20" s="86">
        <f t="shared" si="0"/>
        <v>0</v>
      </c>
      <c r="I20" s="86">
        <f t="shared" si="0"/>
        <v>26</v>
      </c>
      <c r="J20" s="86">
        <f t="shared" si="0"/>
        <v>989</v>
      </c>
      <c r="K20" s="86">
        <f t="shared" si="0"/>
        <v>0</v>
      </c>
      <c r="L20" s="86">
        <f t="shared" si="0"/>
        <v>162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1187</v>
      </c>
    </row>
    <row r="21" spans="1:18" ht="74.25" customHeight="1">
      <c r="A21" s="54" t="s">
        <v>122</v>
      </c>
      <c r="B21" s="239" t="s">
        <v>123</v>
      </c>
      <c r="C21" s="241"/>
      <c r="D21" s="12"/>
      <c r="E21" s="12"/>
      <c r="F21" s="12">
        <v>10</v>
      </c>
      <c r="G21" s="12"/>
      <c r="H21" s="12"/>
      <c r="I21" s="12">
        <v>26</v>
      </c>
      <c r="J21" s="12">
        <v>989</v>
      </c>
      <c r="K21" s="12"/>
      <c r="L21" s="12">
        <v>162</v>
      </c>
      <c r="M21" s="12"/>
      <c r="N21" s="12"/>
      <c r="O21" s="12"/>
      <c r="P21" s="56">
        <f t="shared" si="1"/>
        <v>1187</v>
      </c>
    </row>
    <row r="22" spans="1:18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8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8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8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  <c r="R25" s="22">
        <f>P25*100/P20</f>
        <v>0</v>
      </c>
    </row>
    <row r="26" spans="1:18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8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10</v>
      </c>
      <c r="G27" s="87">
        <f t="shared" si="2"/>
        <v>0</v>
      </c>
      <c r="H27" s="87">
        <f t="shared" si="2"/>
        <v>0</v>
      </c>
      <c r="I27" s="87">
        <f t="shared" si="2"/>
        <v>26</v>
      </c>
      <c r="J27" s="87">
        <f t="shared" si="2"/>
        <v>989</v>
      </c>
      <c r="K27" s="87">
        <f t="shared" si="2"/>
        <v>0</v>
      </c>
      <c r="L27" s="87">
        <f t="shared" si="2"/>
        <v>162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1187</v>
      </c>
    </row>
    <row r="28" spans="1:18" ht="15.75">
      <c r="A28" s="14" t="s">
        <v>136</v>
      </c>
      <c r="B28" s="239" t="s">
        <v>137</v>
      </c>
      <c r="C28" s="241"/>
      <c r="D28" s="12"/>
      <c r="E28" s="12"/>
      <c r="F28" s="12">
        <v>10</v>
      </c>
      <c r="G28" s="12"/>
      <c r="H28" s="12"/>
      <c r="I28" s="12">
        <v>26</v>
      </c>
      <c r="J28" s="12">
        <v>970</v>
      </c>
      <c r="K28" s="12"/>
      <c r="L28" s="12">
        <v>162</v>
      </c>
      <c r="M28" s="12"/>
      <c r="N28" s="17"/>
      <c r="O28" s="88"/>
      <c r="P28" s="56">
        <f t="shared" si="1"/>
        <v>1168</v>
      </c>
    </row>
    <row r="29" spans="1:18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8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8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19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19</v>
      </c>
    </row>
    <row r="32" spans="1:18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8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>
        <v>19</v>
      </c>
      <c r="K33" s="12"/>
      <c r="L33" s="12"/>
      <c r="M33" s="12"/>
      <c r="N33" s="17"/>
      <c r="O33" s="88"/>
      <c r="P33" s="56">
        <f t="shared" si="1"/>
        <v>19</v>
      </c>
    </row>
    <row r="34" spans="1:18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10</v>
      </c>
      <c r="G34" s="87">
        <f t="shared" si="4"/>
        <v>0</v>
      </c>
      <c r="H34" s="87">
        <f t="shared" si="4"/>
        <v>0</v>
      </c>
      <c r="I34" s="87">
        <f t="shared" si="4"/>
        <v>26</v>
      </c>
      <c r="J34" s="87">
        <f t="shared" si="4"/>
        <v>923</v>
      </c>
      <c r="K34" s="87">
        <f t="shared" si="4"/>
        <v>0</v>
      </c>
      <c r="L34" s="87">
        <f t="shared" si="4"/>
        <v>140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1099</v>
      </c>
    </row>
    <row r="35" spans="1:18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3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420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423</v>
      </c>
      <c r="R35" s="22">
        <f>P35*100/P27</f>
        <v>35.636057287278852</v>
      </c>
    </row>
    <row r="36" spans="1:18" ht="15.75">
      <c r="A36" s="14" t="s">
        <v>152</v>
      </c>
      <c r="B36" s="239" t="s">
        <v>137</v>
      </c>
      <c r="C36" s="241"/>
      <c r="D36" s="12"/>
      <c r="E36" s="12"/>
      <c r="F36" s="12">
        <v>3</v>
      </c>
      <c r="G36" s="12"/>
      <c r="H36" s="12"/>
      <c r="I36" s="12"/>
      <c r="J36" s="12">
        <v>410</v>
      </c>
      <c r="K36" s="12"/>
      <c r="L36" s="12"/>
      <c r="M36" s="12"/>
      <c r="N36" s="17"/>
      <c r="O36" s="88"/>
      <c r="P36" s="56">
        <f t="shared" si="1"/>
        <v>413</v>
      </c>
    </row>
    <row r="37" spans="1:18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8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8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10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10</v>
      </c>
    </row>
    <row r="40" spans="1:18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8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10</v>
      </c>
      <c r="K41" s="12"/>
      <c r="L41" s="12"/>
      <c r="M41" s="12"/>
      <c r="N41" s="17"/>
      <c r="O41" s="88"/>
      <c r="P41" s="56">
        <f t="shared" si="1"/>
        <v>10</v>
      </c>
    </row>
    <row r="42" spans="1:18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7</v>
      </c>
      <c r="G42" s="89">
        <f t="shared" si="7"/>
        <v>0</v>
      </c>
      <c r="H42" s="89">
        <f t="shared" si="7"/>
        <v>0</v>
      </c>
      <c r="I42" s="89">
        <f t="shared" si="7"/>
        <v>26</v>
      </c>
      <c r="J42" s="89">
        <f t="shared" si="7"/>
        <v>503</v>
      </c>
      <c r="K42" s="89">
        <f t="shared" si="7"/>
        <v>0</v>
      </c>
      <c r="L42" s="89">
        <f t="shared" si="7"/>
        <v>140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676</v>
      </c>
      <c r="R42" s="22">
        <f>P42*100/P27</f>
        <v>56.950294860994106</v>
      </c>
    </row>
    <row r="43" spans="1:18" ht="15.75">
      <c r="A43" s="14" t="s">
        <v>160</v>
      </c>
      <c r="B43" s="239" t="s">
        <v>137</v>
      </c>
      <c r="C43" s="241"/>
      <c r="D43" s="12"/>
      <c r="E43" s="12"/>
      <c r="F43" s="12">
        <v>7</v>
      </c>
      <c r="G43" s="12"/>
      <c r="H43" s="90"/>
      <c r="I43" s="12">
        <v>26</v>
      </c>
      <c r="J43" s="12">
        <v>494</v>
      </c>
      <c r="K43" s="12"/>
      <c r="L43" s="12">
        <v>140</v>
      </c>
      <c r="M43" s="12"/>
      <c r="N43" s="17"/>
      <c r="O43" s="88"/>
      <c r="P43" s="56">
        <f t="shared" si="1"/>
        <v>667</v>
      </c>
    </row>
    <row r="44" spans="1:18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8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8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9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9</v>
      </c>
    </row>
    <row r="47" spans="1:18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8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>
        <v>9</v>
      </c>
      <c r="K48" s="12"/>
      <c r="L48" s="12"/>
      <c r="M48" s="12"/>
      <c r="N48" s="17"/>
      <c r="O48" s="88"/>
      <c r="P48" s="56">
        <f t="shared" si="1"/>
        <v>9</v>
      </c>
    </row>
    <row r="49" spans="1:19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66</v>
      </c>
      <c r="K49" s="87">
        <f t="shared" si="9"/>
        <v>0</v>
      </c>
      <c r="L49" s="87">
        <f t="shared" si="9"/>
        <v>22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88</v>
      </c>
      <c r="R49" s="22">
        <f>P49*100/P27</f>
        <v>7.4136478517270428</v>
      </c>
    </row>
    <row r="50" spans="1:19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66</v>
      </c>
      <c r="K50" s="12"/>
      <c r="L50" s="12">
        <v>22</v>
      </c>
      <c r="M50" s="12"/>
      <c r="N50" s="17"/>
      <c r="O50" s="88"/>
      <c r="P50" s="56">
        <f t="shared" si="1"/>
        <v>88</v>
      </c>
    </row>
    <row r="51" spans="1:19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9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9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9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9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9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9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21500</v>
      </c>
      <c r="G57" s="91">
        <f t="shared" si="11"/>
        <v>0</v>
      </c>
      <c r="H57" s="91">
        <f t="shared" si="11"/>
        <v>0</v>
      </c>
      <c r="I57" s="91">
        <f t="shared" si="11"/>
        <v>33500</v>
      </c>
      <c r="J57" s="91">
        <f t="shared" si="11"/>
        <v>1136000</v>
      </c>
      <c r="K57" s="91">
        <f t="shared" si="11"/>
        <v>0</v>
      </c>
      <c r="L57" s="91">
        <f t="shared" si="11"/>
        <v>282500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1473500</v>
      </c>
      <c r="R57" s="29">
        <f>P57-P75</f>
        <v>1471500</v>
      </c>
      <c r="S57" s="30" t="s">
        <v>177</v>
      </c>
    </row>
    <row r="58" spans="1:19" ht="15.75">
      <c r="A58" s="14" t="s">
        <v>178</v>
      </c>
      <c r="B58" s="239" t="s">
        <v>137</v>
      </c>
      <c r="C58" s="241"/>
      <c r="D58" s="12"/>
      <c r="E58" s="12"/>
      <c r="F58" s="12">
        <v>21500</v>
      </c>
      <c r="G58" s="12"/>
      <c r="H58" s="12"/>
      <c r="I58" s="12">
        <v>33500</v>
      </c>
      <c r="J58" s="12">
        <v>986000</v>
      </c>
      <c r="K58" s="12"/>
      <c r="L58" s="12">
        <v>282500</v>
      </c>
      <c r="M58" s="12"/>
      <c r="N58" s="12"/>
      <c r="O58" s="12"/>
      <c r="P58" s="56">
        <f t="shared" si="1"/>
        <v>1323500</v>
      </c>
    </row>
    <row r="59" spans="1:19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9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9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150000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150000</v>
      </c>
    </row>
    <row r="62" spans="1:19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9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>
        <v>150000</v>
      </c>
      <c r="K63" s="12"/>
      <c r="L63" s="12"/>
      <c r="M63" s="12"/>
      <c r="N63" s="12"/>
      <c r="O63" s="12"/>
      <c r="P63" s="56">
        <f t="shared" si="1"/>
        <v>150000</v>
      </c>
    </row>
    <row r="64" spans="1:19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>
        <v>7</v>
      </c>
      <c r="K64" s="92"/>
      <c r="L64" s="92">
        <v>1</v>
      </c>
      <c r="M64" s="92"/>
      <c r="N64" s="92"/>
      <c r="O64" s="92"/>
      <c r="P64" s="56">
        <f t="shared" si="1"/>
        <v>8</v>
      </c>
      <c r="R64" s="22">
        <f>P64*100/P34</f>
        <v>0.7279344858962693</v>
      </c>
      <c r="S64" s="30" t="s">
        <v>186</v>
      </c>
    </row>
    <row r="65" spans="1:19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12000</v>
      </c>
      <c r="K65" s="12"/>
      <c r="L65" s="12">
        <v>2000</v>
      </c>
      <c r="M65" s="12"/>
      <c r="N65" s="12"/>
      <c r="O65" s="12"/>
      <c r="P65" s="56">
        <f t="shared" si="1"/>
        <v>14000</v>
      </c>
    </row>
    <row r="66" spans="1:19" ht="101.25" customHeight="1">
      <c r="A66" s="14" t="s">
        <v>189</v>
      </c>
      <c r="B66" s="256" t="s">
        <v>190</v>
      </c>
      <c r="C66" s="241"/>
      <c r="D66" s="12"/>
      <c r="E66" s="12"/>
      <c r="F66" s="12">
        <v>2</v>
      </c>
      <c r="G66" s="12"/>
      <c r="H66" s="12"/>
      <c r="I66" s="12">
        <v>1</v>
      </c>
      <c r="J66" s="12">
        <v>16</v>
      </c>
      <c r="K66" s="12"/>
      <c r="L66" s="12">
        <v>2</v>
      </c>
      <c r="M66" s="12"/>
      <c r="N66" s="12"/>
      <c r="O66" s="12"/>
      <c r="P66" s="56">
        <f t="shared" si="1"/>
        <v>21</v>
      </c>
    </row>
    <row r="67" spans="1:19" ht="101.25" customHeight="1">
      <c r="A67" s="14" t="s">
        <v>191</v>
      </c>
      <c r="B67" s="256" t="s">
        <v>192</v>
      </c>
      <c r="C67" s="241"/>
      <c r="D67" s="12"/>
      <c r="E67" s="12"/>
      <c r="F67" s="12">
        <v>2000</v>
      </c>
      <c r="G67" s="12"/>
      <c r="H67" s="12"/>
      <c r="I67" s="12">
        <v>1000</v>
      </c>
      <c r="J67" s="12">
        <v>32000</v>
      </c>
      <c r="K67" s="12"/>
      <c r="L67" s="12">
        <v>4000</v>
      </c>
      <c r="M67" s="12"/>
      <c r="N67" s="12"/>
      <c r="O67" s="12"/>
      <c r="P67" s="56">
        <f t="shared" si="1"/>
        <v>39000</v>
      </c>
    </row>
    <row r="68" spans="1:19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</v>
      </c>
      <c r="R68" s="22">
        <f>P68*100/P64</f>
        <v>12.5</v>
      </c>
      <c r="S68" s="30" t="s">
        <v>195</v>
      </c>
    </row>
    <row r="69" spans="1:19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56">
        <f t="shared" si="1"/>
        <v>1</v>
      </c>
      <c r="R69" s="22">
        <f>P68*100/P34</f>
        <v>9.0991810737033663E-2</v>
      </c>
      <c r="S69" s="30" t="s">
        <v>186</v>
      </c>
    </row>
    <row r="70" spans="1:19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9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9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9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9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9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2000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2000</v>
      </c>
      <c r="R75" s="22">
        <f>P75*100/P65</f>
        <v>14.285714285714286</v>
      </c>
      <c r="S75" s="30" t="s">
        <v>195</v>
      </c>
    </row>
    <row r="76" spans="1:19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2000</v>
      </c>
      <c r="K76" s="12"/>
      <c r="L76" s="12"/>
      <c r="M76" s="12"/>
      <c r="N76" s="12"/>
      <c r="O76" s="12"/>
      <c r="P76" s="56">
        <f t="shared" si="1"/>
        <v>2000</v>
      </c>
    </row>
    <row r="77" spans="1:19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9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9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9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2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13</v>
      </c>
      <c r="K82" s="87">
        <f t="shared" si="17"/>
        <v>0</v>
      </c>
      <c r="L82" s="87">
        <f t="shared" si="17"/>
        <v>2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17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>
        <v>2</v>
      </c>
      <c r="G83" s="12"/>
      <c r="H83" s="12"/>
      <c r="I83" s="12"/>
      <c r="J83" s="12">
        <v>13</v>
      </c>
      <c r="K83" s="12"/>
      <c r="L83" s="12">
        <v>2</v>
      </c>
      <c r="M83" s="12"/>
      <c r="N83" s="12"/>
      <c r="O83" s="12"/>
      <c r="P83" s="56">
        <f t="shared" si="1"/>
        <v>17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2000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26000</v>
      </c>
      <c r="K89" s="91">
        <f t="shared" si="20"/>
        <v>0</v>
      </c>
      <c r="L89" s="91">
        <f t="shared" si="20"/>
        <v>4000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32000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>
        <v>2000</v>
      </c>
      <c r="G90" s="12"/>
      <c r="H90" s="12"/>
      <c r="I90" s="12"/>
      <c r="J90" s="12">
        <v>26000</v>
      </c>
      <c r="K90" s="12"/>
      <c r="L90" s="12">
        <v>4000</v>
      </c>
      <c r="M90" s="12"/>
      <c r="N90" s="12"/>
      <c r="O90" s="12"/>
      <c r="P90" s="56">
        <f t="shared" si="18"/>
        <v>32000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>
        <v>2</v>
      </c>
      <c r="G96" s="12"/>
      <c r="H96" s="12"/>
      <c r="I96" s="12"/>
      <c r="J96" s="12">
        <v>31</v>
      </c>
      <c r="K96" s="12"/>
      <c r="L96" s="12">
        <v>8</v>
      </c>
      <c r="M96" s="12"/>
      <c r="N96" s="12"/>
      <c r="O96" s="12"/>
      <c r="P96" s="56">
        <f t="shared" si="18"/>
        <v>41</v>
      </c>
    </row>
    <row r="97" spans="1:19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>
        <v>2</v>
      </c>
      <c r="K97" s="12"/>
      <c r="L97" s="12"/>
      <c r="M97" s="12"/>
      <c r="N97" s="12"/>
      <c r="O97" s="12"/>
      <c r="P97" s="56">
        <f t="shared" si="18"/>
        <v>2</v>
      </c>
    </row>
    <row r="98" spans="1:19" ht="115.5" customHeight="1">
      <c r="A98" s="14" t="s">
        <v>231</v>
      </c>
      <c r="B98" s="260" t="s">
        <v>232</v>
      </c>
      <c r="C98" s="269"/>
      <c r="D98" s="12"/>
      <c r="E98" s="12"/>
      <c r="F98" s="12">
        <v>6000</v>
      </c>
      <c r="G98" s="12"/>
      <c r="H98" s="12"/>
      <c r="I98" s="12"/>
      <c r="J98" s="12">
        <v>62000</v>
      </c>
      <c r="K98" s="12"/>
      <c r="L98" s="12">
        <v>16000</v>
      </c>
      <c r="M98" s="12"/>
      <c r="N98" s="12"/>
      <c r="O98" s="12"/>
      <c r="P98" s="56">
        <f t="shared" si="18"/>
        <v>84000</v>
      </c>
    </row>
    <row r="99" spans="1:19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>
        <v>4000</v>
      </c>
      <c r="K99" s="12"/>
      <c r="L99" s="12"/>
      <c r="M99" s="12"/>
      <c r="N99" s="12"/>
      <c r="O99" s="12"/>
      <c r="P99" s="56">
        <f t="shared" si="18"/>
        <v>4000</v>
      </c>
    </row>
    <row r="100" spans="1:19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>
        <v>9</v>
      </c>
      <c r="J100" s="12">
        <v>186</v>
      </c>
      <c r="K100" s="12"/>
      <c r="L100" s="12">
        <v>84</v>
      </c>
      <c r="M100" s="12"/>
      <c r="N100" s="12"/>
      <c r="O100" s="12"/>
      <c r="P100" s="56">
        <f t="shared" si="18"/>
        <v>279</v>
      </c>
    </row>
    <row r="101" spans="1:19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>
        <v>16</v>
      </c>
      <c r="J101" s="12">
        <v>14</v>
      </c>
      <c r="K101" s="12"/>
      <c r="L101" s="12">
        <v>5</v>
      </c>
      <c r="M101" s="12"/>
      <c r="N101" s="12"/>
      <c r="O101" s="12"/>
      <c r="P101" s="56">
        <f t="shared" si="18"/>
        <v>35</v>
      </c>
    </row>
    <row r="102" spans="1:19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>
        <v>9000</v>
      </c>
      <c r="J102" s="12">
        <v>431500</v>
      </c>
      <c r="K102" s="12"/>
      <c r="L102" s="12">
        <v>185000</v>
      </c>
      <c r="M102" s="12"/>
      <c r="N102" s="12"/>
      <c r="O102" s="12"/>
      <c r="P102" s="56">
        <f t="shared" si="18"/>
        <v>625500</v>
      </c>
    </row>
    <row r="103" spans="1:19" ht="36.75" customHeight="1">
      <c r="A103" s="14" t="s">
        <v>239</v>
      </c>
      <c r="B103" s="262" t="s">
        <v>230</v>
      </c>
      <c r="C103" s="269"/>
      <c r="D103" s="12"/>
      <c r="E103" s="12"/>
      <c r="F103" s="12">
        <v>9000</v>
      </c>
      <c r="G103" s="12"/>
      <c r="H103" s="12"/>
      <c r="I103" s="12">
        <v>16000</v>
      </c>
      <c r="J103" s="12">
        <v>28000</v>
      </c>
      <c r="K103" s="12"/>
      <c r="L103" s="12">
        <v>10000</v>
      </c>
      <c r="M103" s="12"/>
      <c r="N103" s="12"/>
      <c r="O103" s="12"/>
      <c r="P103" s="56">
        <f t="shared" si="18"/>
        <v>63000</v>
      </c>
    </row>
    <row r="104" spans="1:19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6000</v>
      </c>
      <c r="G104" s="91">
        <f t="shared" si="22"/>
        <v>0</v>
      </c>
      <c r="H104" s="91">
        <f t="shared" si="22"/>
        <v>0</v>
      </c>
      <c r="I104" s="91">
        <f t="shared" si="22"/>
        <v>10000</v>
      </c>
      <c r="J104" s="91">
        <f t="shared" si="22"/>
        <v>773227</v>
      </c>
      <c r="K104" s="91">
        <f t="shared" si="22"/>
        <v>0</v>
      </c>
      <c r="L104" s="91">
        <f t="shared" si="22"/>
        <v>320235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1109462</v>
      </c>
      <c r="R104" s="22">
        <f>P104*100/R57</f>
        <v>75.39667006455997</v>
      </c>
      <c r="S104" s="30" t="s">
        <v>242</v>
      </c>
    </row>
    <row r="105" spans="1:19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437000</v>
      </c>
      <c r="K105" s="91">
        <f t="shared" si="23"/>
        <v>0</v>
      </c>
      <c r="L105" s="91">
        <f t="shared" si="23"/>
        <v>114500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551500</v>
      </c>
      <c r="R105" s="22">
        <f>P105*100/P104</f>
        <v>49.708777767963213</v>
      </c>
      <c r="S105" s="30" t="s">
        <v>245</v>
      </c>
    </row>
    <row r="106" spans="1:19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275500</v>
      </c>
      <c r="K106" s="12"/>
      <c r="L106" s="12">
        <v>56000</v>
      </c>
      <c r="M106" s="12"/>
      <c r="N106" s="12"/>
      <c r="O106" s="12"/>
      <c r="P106" s="56">
        <f t="shared" si="18"/>
        <v>331500</v>
      </c>
      <c r="R106" s="22">
        <f>(P106+P109)*100/R57</f>
        <v>25.857968059802921</v>
      </c>
      <c r="S106" s="30" t="s">
        <v>248</v>
      </c>
    </row>
    <row r="107" spans="1:19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161500</v>
      </c>
      <c r="K107" s="12"/>
      <c r="L107" s="12">
        <v>58500</v>
      </c>
      <c r="M107" s="12"/>
      <c r="N107" s="12"/>
      <c r="O107" s="12"/>
      <c r="P107" s="56">
        <f t="shared" si="18"/>
        <v>220000</v>
      </c>
    </row>
    <row r="108" spans="1:19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6000</v>
      </c>
      <c r="G108" s="91">
        <f t="shared" si="23"/>
        <v>0</v>
      </c>
      <c r="H108" s="91">
        <f t="shared" si="23"/>
        <v>0</v>
      </c>
      <c r="I108" s="91">
        <f t="shared" si="23"/>
        <v>10000</v>
      </c>
      <c r="J108" s="91">
        <f t="shared" si="23"/>
        <v>336227</v>
      </c>
      <c r="K108" s="91">
        <f t="shared" si="23"/>
        <v>0</v>
      </c>
      <c r="L108" s="91">
        <f t="shared" si="23"/>
        <v>205735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557962</v>
      </c>
      <c r="R108" s="22">
        <f>P108*100/P104</f>
        <v>50.291222232036787</v>
      </c>
      <c r="S108" s="30" t="s">
        <v>253</v>
      </c>
    </row>
    <row r="109" spans="1:19" ht="45" customHeight="1">
      <c r="A109" s="74" t="s">
        <v>254</v>
      </c>
      <c r="B109" s="262" t="s">
        <v>247</v>
      </c>
      <c r="C109" s="269"/>
      <c r="D109" s="12"/>
      <c r="E109" s="12"/>
      <c r="F109" s="12">
        <v>3000</v>
      </c>
      <c r="G109" s="12"/>
      <c r="H109" s="12"/>
      <c r="I109" s="12"/>
      <c r="J109" s="12">
        <v>36000</v>
      </c>
      <c r="K109" s="12"/>
      <c r="L109" s="12">
        <v>10000</v>
      </c>
      <c r="M109" s="12"/>
      <c r="N109" s="12"/>
      <c r="O109" s="12"/>
      <c r="P109" s="56">
        <f t="shared" si="18"/>
        <v>49000</v>
      </c>
      <c r="R109" s="22">
        <f>P109*100/P98</f>
        <v>58.333333333333336</v>
      </c>
      <c r="S109" s="30" t="s">
        <v>255</v>
      </c>
    </row>
    <row r="110" spans="1:19" ht="47.25" customHeight="1">
      <c r="A110" s="14" t="s">
        <v>256</v>
      </c>
      <c r="B110" s="262" t="s">
        <v>257</v>
      </c>
      <c r="C110" s="269"/>
      <c r="D110" s="12"/>
      <c r="E110" s="12"/>
      <c r="F110" s="12">
        <v>3000</v>
      </c>
      <c r="G110" s="12"/>
      <c r="H110" s="12"/>
      <c r="I110" s="12">
        <v>10000</v>
      </c>
      <c r="J110" s="12">
        <v>300227</v>
      </c>
      <c r="K110" s="12"/>
      <c r="L110" s="12">
        <v>195735</v>
      </c>
      <c r="M110" s="12"/>
      <c r="N110" s="12"/>
      <c r="O110" s="12"/>
      <c r="P110" s="56">
        <f t="shared" si="18"/>
        <v>508962</v>
      </c>
      <c r="R110" s="22">
        <f>P110*100/P102</f>
        <v>81.368824940047958</v>
      </c>
      <c r="S110" s="30" t="s">
        <v>258</v>
      </c>
    </row>
    <row r="111" spans="1:19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18500</v>
      </c>
      <c r="G111" s="28">
        <f t="shared" si="24"/>
        <v>0</v>
      </c>
      <c r="H111" s="28">
        <f t="shared" si="24"/>
        <v>0</v>
      </c>
      <c r="I111" s="28">
        <f t="shared" si="24"/>
        <v>33500</v>
      </c>
      <c r="J111" s="28">
        <f t="shared" si="24"/>
        <v>822500</v>
      </c>
      <c r="K111" s="28">
        <f t="shared" si="24"/>
        <v>0</v>
      </c>
      <c r="L111" s="28">
        <f t="shared" si="24"/>
        <v>216500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1091000</v>
      </c>
    </row>
    <row r="112" spans="1:19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30000</v>
      </c>
      <c r="G112" s="91">
        <f t="shared" si="25"/>
        <v>0</v>
      </c>
      <c r="H112" s="91">
        <f t="shared" si="25"/>
        <v>0</v>
      </c>
      <c r="I112" s="91">
        <f t="shared" si="25"/>
        <v>22000</v>
      </c>
      <c r="J112" s="91">
        <f t="shared" si="25"/>
        <v>398000</v>
      </c>
      <c r="K112" s="91">
        <f t="shared" si="25"/>
        <v>0</v>
      </c>
      <c r="L112" s="91">
        <f t="shared" si="25"/>
        <v>162000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612000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3000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26000</v>
      </c>
      <c r="K113" s="91">
        <f t="shared" si="26"/>
        <v>0</v>
      </c>
      <c r="L113" s="91">
        <f t="shared" si="26"/>
        <v>6000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35000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27000</v>
      </c>
      <c r="G114" s="104"/>
      <c r="H114" s="104"/>
      <c r="I114" s="104">
        <v>22000</v>
      </c>
      <c r="J114" s="104">
        <v>372000</v>
      </c>
      <c r="K114" s="104"/>
      <c r="L114" s="104">
        <v>156000</v>
      </c>
      <c r="M114" s="104"/>
      <c r="N114" s="104"/>
      <c r="O114" s="104"/>
      <c r="P114" s="56">
        <f t="shared" si="18"/>
        <v>577000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/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409</v>
      </c>
      <c r="C133" s="47"/>
      <c r="D133" s="47"/>
      <c r="E133" s="47"/>
      <c r="F133" s="47"/>
      <c r="G133" s="47"/>
      <c r="H133" s="47"/>
      <c r="I133" s="47" t="s">
        <v>334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105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410</v>
      </c>
      <c r="C137" s="7"/>
      <c r="D137" s="7"/>
      <c r="E137" s="7"/>
      <c r="F137" s="7"/>
      <c r="G137" s="7"/>
      <c r="H137" s="7"/>
      <c r="I137" s="105">
        <v>45285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k+eNMVGHZviK825mY+ujUiFqPBbZZdLKbs96fSgXf8TFfTiqnYFA3bv1Go5YPEvMcDG997pkPThMXddJ/4KNGw==" saltValue="Vlt2699CZWl3b6TEs9KUd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94" workbookViewId="0">
      <selection activeCell="D114" sqref="D114:O114"/>
    </sheetView>
  </sheetViews>
  <sheetFormatPr defaultRowHeight="15"/>
  <cols>
    <col min="1" max="1" width="8.85546875" customWidth="1"/>
    <col min="2" max="2" width="16" customWidth="1"/>
    <col min="3" max="3" width="17.85546875" customWidth="1"/>
    <col min="4" max="4" width="9.42578125" customWidth="1"/>
    <col min="5" max="5" width="8.42578125" customWidth="1"/>
    <col min="6" max="6" width="8.5703125" customWidth="1"/>
    <col min="7" max="7" width="10.42578125" customWidth="1"/>
    <col min="8" max="9" width="9.140625" customWidth="1"/>
    <col min="10" max="14" width="11.28515625" customWidth="1"/>
    <col min="15" max="15" width="8.42578125" customWidth="1"/>
    <col min="16" max="16" width="13.42578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411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411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35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3</v>
      </c>
      <c r="G20" s="86">
        <f t="shared" si="0"/>
        <v>0</v>
      </c>
      <c r="H20" s="86">
        <f t="shared" si="0"/>
        <v>0</v>
      </c>
      <c r="I20" s="86">
        <f t="shared" si="0"/>
        <v>1</v>
      </c>
      <c r="J20" s="86">
        <f t="shared" si="0"/>
        <v>263</v>
      </c>
      <c r="K20" s="86">
        <f t="shared" si="0"/>
        <v>0</v>
      </c>
      <c r="L20" s="86">
        <f t="shared" si="0"/>
        <v>127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394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3</v>
      </c>
      <c r="G21" s="12"/>
      <c r="H21" s="12"/>
      <c r="I21" s="12">
        <v>1</v>
      </c>
      <c r="J21" s="12">
        <v>263</v>
      </c>
      <c r="K21" s="12"/>
      <c r="L21" s="12">
        <v>127</v>
      </c>
      <c r="M21" s="12"/>
      <c r="N21" s="12"/>
      <c r="O21" s="12"/>
      <c r="P21" s="56">
        <f t="shared" si="1"/>
        <v>394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3</v>
      </c>
      <c r="G27" s="87">
        <f t="shared" si="2"/>
        <v>0</v>
      </c>
      <c r="H27" s="87">
        <f t="shared" si="2"/>
        <v>0</v>
      </c>
      <c r="I27" s="87">
        <f t="shared" si="2"/>
        <v>1</v>
      </c>
      <c r="J27" s="87">
        <f t="shared" si="2"/>
        <v>263</v>
      </c>
      <c r="K27" s="87">
        <f t="shared" si="2"/>
        <v>0</v>
      </c>
      <c r="L27" s="87">
        <f t="shared" si="2"/>
        <v>127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394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3</v>
      </c>
      <c r="G28" s="12"/>
      <c r="H28" s="12"/>
      <c r="I28" s="12">
        <v>1</v>
      </c>
      <c r="J28" s="12">
        <v>263</v>
      </c>
      <c r="K28" s="12"/>
      <c r="L28" s="12">
        <v>127</v>
      </c>
      <c r="M28" s="12"/>
      <c r="N28" s="17"/>
      <c r="O28" s="88"/>
      <c r="P28" s="56">
        <f t="shared" si="1"/>
        <v>394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3</v>
      </c>
      <c r="G34" s="87">
        <f t="shared" si="4"/>
        <v>0</v>
      </c>
      <c r="H34" s="87">
        <f t="shared" si="4"/>
        <v>0</v>
      </c>
      <c r="I34" s="87">
        <f t="shared" si="4"/>
        <v>1</v>
      </c>
      <c r="J34" s="87">
        <f t="shared" si="4"/>
        <v>262</v>
      </c>
      <c r="K34" s="87">
        <f t="shared" si="4"/>
        <v>0</v>
      </c>
      <c r="L34" s="87">
        <f t="shared" si="4"/>
        <v>122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388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1</v>
      </c>
      <c r="J35" s="89">
        <f t="shared" si="5"/>
        <v>135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136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1</v>
      </c>
      <c r="J36" s="12">
        <v>135</v>
      </c>
      <c r="K36" s="12"/>
      <c r="L36" s="12"/>
      <c r="M36" s="12"/>
      <c r="N36" s="17"/>
      <c r="O36" s="88"/>
      <c r="P36" s="56">
        <f t="shared" si="1"/>
        <v>136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31.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31.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3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127</v>
      </c>
      <c r="K42" s="89">
        <f t="shared" si="7"/>
        <v>0</v>
      </c>
      <c r="L42" s="89">
        <f t="shared" si="7"/>
        <v>122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252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3</v>
      </c>
      <c r="G43" s="12"/>
      <c r="H43" s="90"/>
      <c r="I43" s="12"/>
      <c r="J43" s="12">
        <v>127</v>
      </c>
      <c r="K43" s="12"/>
      <c r="L43" s="12">
        <v>122</v>
      </c>
      <c r="M43" s="12"/>
      <c r="N43" s="17"/>
      <c r="O43" s="88"/>
      <c r="P43" s="56">
        <f t="shared" si="1"/>
        <v>252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31.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31.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1</v>
      </c>
      <c r="K49" s="87">
        <f t="shared" si="9"/>
        <v>0</v>
      </c>
      <c r="L49" s="87">
        <f t="shared" si="9"/>
        <v>5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6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1</v>
      </c>
      <c r="K50" s="12"/>
      <c r="L50" s="12">
        <v>5</v>
      </c>
      <c r="M50" s="12"/>
      <c r="N50" s="17"/>
      <c r="O50" s="88"/>
      <c r="P50" s="56">
        <f t="shared" si="1"/>
        <v>6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4000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254000</v>
      </c>
      <c r="K57" s="91">
        <f t="shared" si="11"/>
        <v>0</v>
      </c>
      <c r="L57" s="91">
        <f t="shared" si="11"/>
        <v>244000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502000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4000</v>
      </c>
      <c r="G58" s="12"/>
      <c r="H58" s="12"/>
      <c r="I58" s="12"/>
      <c r="J58" s="12">
        <v>254000</v>
      </c>
      <c r="K58" s="12"/>
      <c r="L58" s="12">
        <v>244000</v>
      </c>
      <c r="M58" s="12"/>
      <c r="N58" s="12"/>
      <c r="O58" s="12"/>
      <c r="P58" s="56">
        <f t="shared" si="1"/>
        <v>502000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3</v>
      </c>
      <c r="K64" s="92"/>
      <c r="L64" s="104">
        <v>1</v>
      </c>
      <c r="M64" s="92"/>
      <c r="N64" s="92"/>
      <c r="O64" s="92"/>
      <c r="P64" s="56">
        <f t="shared" si="1"/>
        <v>4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4000</v>
      </c>
      <c r="K65" s="12"/>
      <c r="L65" s="12">
        <v>2000</v>
      </c>
      <c r="M65" s="12"/>
      <c r="N65" s="12"/>
      <c r="O65" s="12"/>
      <c r="P65" s="56">
        <f t="shared" si="1"/>
        <v>6000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3</v>
      </c>
      <c r="K68" s="87">
        <f t="shared" si="13"/>
        <v>0</v>
      </c>
      <c r="L68" s="87">
        <f t="shared" si="13"/>
        <v>1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4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3</v>
      </c>
      <c r="K69" s="12"/>
      <c r="L69" s="12">
        <v>1</v>
      </c>
      <c r="M69" s="12"/>
      <c r="N69" s="12"/>
      <c r="O69" s="12"/>
      <c r="P69" s="56">
        <f t="shared" si="1"/>
        <v>4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 customHeight="1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 customHeight="1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4000</v>
      </c>
      <c r="K75" s="91">
        <f t="shared" si="15"/>
        <v>0</v>
      </c>
      <c r="L75" s="91">
        <f t="shared" si="15"/>
        <v>2000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6000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4000</v>
      </c>
      <c r="K76" s="12"/>
      <c r="L76" s="12">
        <v>2000</v>
      </c>
      <c r="M76" s="12"/>
      <c r="N76" s="12"/>
      <c r="O76" s="12"/>
      <c r="P76" s="56">
        <f t="shared" si="1"/>
        <v>6000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 customHeight="1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 customHeight="1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2</v>
      </c>
      <c r="K82" s="87">
        <f t="shared" si="17"/>
        <v>0</v>
      </c>
      <c r="L82" s="87">
        <f t="shared" si="17"/>
        <v>1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3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>
        <v>2</v>
      </c>
      <c r="K83" s="12"/>
      <c r="L83" s="12">
        <v>1</v>
      </c>
      <c r="M83" s="12"/>
      <c r="N83" s="12"/>
      <c r="O83" s="12"/>
      <c r="P83" s="56">
        <f t="shared" si="1"/>
        <v>3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24.6" customHeight="1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23.45" customHeight="1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103.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4000</v>
      </c>
      <c r="K89" s="91">
        <f t="shared" si="20"/>
        <v>0</v>
      </c>
      <c r="L89" s="91">
        <f t="shared" si="20"/>
        <v>2000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6000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>
        <v>4000</v>
      </c>
      <c r="K90" s="12"/>
      <c r="L90" s="12">
        <v>2000</v>
      </c>
      <c r="M90" s="12"/>
      <c r="N90" s="12"/>
      <c r="O90" s="12"/>
      <c r="P90" s="56">
        <f t="shared" si="18"/>
        <v>6000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30" customHeight="1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24.6" customHeight="1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20" customHeight="1">
      <c r="A96" s="70" t="s">
        <v>227</v>
      </c>
      <c r="B96" s="260" t="s">
        <v>228</v>
      </c>
      <c r="C96" s="269"/>
      <c r="D96" s="12"/>
      <c r="E96" s="12"/>
      <c r="F96" s="12">
        <v>2</v>
      </c>
      <c r="G96" s="12"/>
      <c r="H96" s="12"/>
      <c r="I96" s="12"/>
      <c r="J96" s="12">
        <v>52</v>
      </c>
      <c r="K96" s="12"/>
      <c r="L96" s="12">
        <v>36</v>
      </c>
      <c r="M96" s="12"/>
      <c r="N96" s="12"/>
      <c r="O96" s="12"/>
      <c r="P96" s="56">
        <f t="shared" si="18"/>
        <v>90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>
        <v>1</v>
      </c>
      <c r="K97" s="12"/>
      <c r="L97" s="12"/>
      <c r="M97" s="12"/>
      <c r="N97" s="12"/>
      <c r="O97" s="12"/>
      <c r="P97" s="56">
        <f t="shared" si="18"/>
        <v>1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2000</v>
      </c>
      <c r="G98" s="12"/>
      <c r="H98" s="12"/>
      <c r="I98" s="12"/>
      <c r="J98" s="12">
        <v>104000</v>
      </c>
      <c r="K98" s="12"/>
      <c r="L98" s="12">
        <v>72000</v>
      </c>
      <c r="M98" s="12"/>
      <c r="N98" s="12"/>
      <c r="O98" s="12"/>
      <c r="P98" s="56">
        <f t="shared" si="18"/>
        <v>178000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>
        <v>2000</v>
      </c>
      <c r="K99" s="12"/>
      <c r="L99" s="12"/>
      <c r="M99" s="12"/>
      <c r="N99" s="12"/>
      <c r="O99" s="12"/>
      <c r="P99" s="56">
        <f t="shared" si="18"/>
        <v>2000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>
        <v>4</v>
      </c>
      <c r="G100" s="12"/>
      <c r="H100" s="12"/>
      <c r="I100" s="12"/>
      <c r="J100" s="12">
        <v>24</v>
      </c>
      <c r="K100" s="12"/>
      <c r="L100" s="12">
        <v>12</v>
      </c>
      <c r="M100" s="12"/>
      <c r="N100" s="12"/>
      <c r="O100" s="12"/>
      <c r="P100" s="56">
        <f t="shared" si="18"/>
        <v>40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>
        <v>3</v>
      </c>
      <c r="G101" s="12"/>
      <c r="H101" s="12"/>
      <c r="I101" s="12"/>
      <c r="J101" s="12">
        <v>1</v>
      </c>
      <c r="K101" s="12"/>
      <c r="L101" s="12"/>
      <c r="M101" s="12"/>
      <c r="N101" s="12"/>
      <c r="O101" s="12"/>
      <c r="P101" s="56">
        <f t="shared" si="18"/>
        <v>4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>
        <v>4000</v>
      </c>
      <c r="G102" s="12"/>
      <c r="H102" s="12"/>
      <c r="I102" s="12"/>
      <c r="J102" s="12">
        <v>48000</v>
      </c>
      <c r="K102" s="12"/>
      <c r="L102" s="12">
        <v>24000</v>
      </c>
      <c r="M102" s="12"/>
      <c r="N102" s="12"/>
      <c r="O102" s="12"/>
      <c r="P102" s="56">
        <f t="shared" si="18"/>
        <v>76000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>
        <v>3000</v>
      </c>
      <c r="G103" s="12"/>
      <c r="H103" s="12"/>
      <c r="I103" s="12"/>
      <c r="J103" s="12">
        <v>2000</v>
      </c>
      <c r="K103" s="12"/>
      <c r="L103" s="12"/>
      <c r="M103" s="12"/>
      <c r="N103" s="12"/>
      <c r="O103" s="12"/>
      <c r="P103" s="56">
        <f t="shared" si="18"/>
        <v>5000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2000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167013</v>
      </c>
      <c r="K104" s="91">
        <f t="shared" si="22"/>
        <v>0</v>
      </c>
      <c r="L104" s="91">
        <f t="shared" si="22"/>
        <v>184000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353013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1000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126000</v>
      </c>
      <c r="K105" s="91">
        <f t="shared" si="23"/>
        <v>0</v>
      </c>
      <c r="L105" s="91">
        <f t="shared" si="23"/>
        <v>156000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283000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102000</v>
      </c>
      <c r="K106" s="12"/>
      <c r="L106" s="12">
        <v>142000</v>
      </c>
      <c r="M106" s="12"/>
      <c r="N106" s="12"/>
      <c r="O106" s="12"/>
      <c r="P106" s="56">
        <f t="shared" si="18"/>
        <v>244000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1000</v>
      </c>
      <c r="G107" s="12"/>
      <c r="H107" s="12"/>
      <c r="I107" s="12"/>
      <c r="J107" s="12">
        <v>24000</v>
      </c>
      <c r="K107" s="12"/>
      <c r="L107" s="12">
        <v>14000</v>
      </c>
      <c r="M107" s="12"/>
      <c r="N107" s="12"/>
      <c r="O107" s="12"/>
      <c r="P107" s="56">
        <f t="shared" si="18"/>
        <v>39000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1000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41013</v>
      </c>
      <c r="K108" s="91">
        <f t="shared" si="23"/>
        <v>0</v>
      </c>
      <c r="L108" s="91">
        <f t="shared" si="23"/>
        <v>28000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70013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2003</v>
      </c>
      <c r="K109" s="12"/>
      <c r="L109" s="12">
        <v>2000</v>
      </c>
      <c r="M109" s="12"/>
      <c r="N109" s="12"/>
      <c r="O109" s="12"/>
      <c r="P109" s="56">
        <f t="shared" si="18"/>
        <v>4003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1000</v>
      </c>
      <c r="G110" s="12"/>
      <c r="H110" s="12"/>
      <c r="I110" s="12"/>
      <c r="J110" s="12">
        <v>39010</v>
      </c>
      <c r="K110" s="12"/>
      <c r="L110" s="12">
        <v>26000</v>
      </c>
      <c r="M110" s="12"/>
      <c r="N110" s="12"/>
      <c r="O110" s="12"/>
      <c r="P110" s="56">
        <f t="shared" si="18"/>
        <v>66010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4000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145997</v>
      </c>
      <c r="K111" s="28">
        <f t="shared" si="24"/>
        <v>0</v>
      </c>
      <c r="L111" s="28">
        <f t="shared" si="24"/>
        <v>98000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247997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6000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249918</v>
      </c>
      <c r="K112" s="91">
        <f t="shared" si="25"/>
        <v>0</v>
      </c>
      <c r="L112" s="91">
        <f t="shared" si="25"/>
        <v>109291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365209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2000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101997</v>
      </c>
      <c r="K113" s="91">
        <f t="shared" si="26"/>
        <v>0</v>
      </c>
      <c r="L113" s="91">
        <f t="shared" si="26"/>
        <v>70000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173997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4000</v>
      </c>
      <c r="G114" s="104"/>
      <c r="H114" s="104"/>
      <c r="I114" s="104"/>
      <c r="J114" s="104">
        <v>147921</v>
      </c>
      <c r="K114" s="104"/>
      <c r="L114" s="104">
        <v>39291</v>
      </c>
      <c r="M114" s="104"/>
      <c r="N114" s="104"/>
      <c r="O114" s="104"/>
      <c r="P114" s="56">
        <f t="shared" si="18"/>
        <v>191212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>
        <v>1</v>
      </c>
      <c r="G115" s="12"/>
      <c r="H115" s="12"/>
      <c r="I115" s="12"/>
      <c r="J115" s="12">
        <v>18</v>
      </c>
      <c r="K115" s="12"/>
      <c r="L115" s="12">
        <v>14</v>
      </c>
      <c r="M115" s="12"/>
      <c r="N115" s="12"/>
      <c r="O115" s="12"/>
      <c r="P115" s="56">
        <f t="shared" si="18"/>
        <v>33</v>
      </c>
    </row>
    <row r="116" spans="1:16" ht="147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>
        <v>45</v>
      </c>
      <c r="K116" s="12"/>
      <c r="L116" s="12">
        <v>14</v>
      </c>
      <c r="M116" s="12"/>
      <c r="N116" s="12"/>
      <c r="O116" s="12"/>
      <c r="P116" s="56">
        <f t="shared" si="18"/>
        <v>59</v>
      </c>
    </row>
    <row r="117" spans="1:16" ht="13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67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7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38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22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7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3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412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413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WNwLKXRM0leMkP9bbXzzE4ctMNxS6gUl3Aw0ttUgiYIsLTeOo/96dSm9qNZstsG4fvPbOYBfHf/qmj2hJ+CwXQ==" saltValue="hq/1e/L56JcZmpBoWpkJB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 t="s">
        <v>414</v>
      </c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74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415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204" t="s">
        <v>415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05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9</v>
      </c>
      <c r="G20" s="86">
        <f t="shared" si="0"/>
        <v>0</v>
      </c>
      <c r="H20" s="86">
        <f t="shared" si="0"/>
        <v>0</v>
      </c>
      <c r="I20" s="86">
        <f t="shared" si="0"/>
        <v>18</v>
      </c>
      <c r="J20" s="86">
        <f t="shared" si="0"/>
        <v>694</v>
      </c>
      <c r="K20" s="86">
        <f t="shared" si="0"/>
        <v>0</v>
      </c>
      <c r="L20" s="86">
        <f t="shared" si="0"/>
        <v>31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752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9</v>
      </c>
      <c r="G21" s="12"/>
      <c r="H21" s="12"/>
      <c r="I21" s="12">
        <v>18</v>
      </c>
      <c r="J21" s="12">
        <v>694</v>
      </c>
      <c r="K21" s="12"/>
      <c r="L21" s="12">
        <v>31</v>
      </c>
      <c r="M21" s="12"/>
      <c r="N21" s="12"/>
      <c r="O21" s="12"/>
      <c r="P21" s="56">
        <f t="shared" si="1"/>
        <v>752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3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9</v>
      </c>
      <c r="G27" s="87">
        <f t="shared" si="2"/>
        <v>0</v>
      </c>
      <c r="H27" s="87">
        <f t="shared" si="2"/>
        <v>0</v>
      </c>
      <c r="I27" s="87">
        <f t="shared" si="2"/>
        <v>18</v>
      </c>
      <c r="J27" s="87">
        <f t="shared" si="2"/>
        <v>694</v>
      </c>
      <c r="K27" s="87">
        <f t="shared" si="2"/>
        <v>0</v>
      </c>
      <c r="L27" s="87">
        <f t="shared" si="2"/>
        <v>31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752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9</v>
      </c>
      <c r="G28" s="12"/>
      <c r="H28" s="12"/>
      <c r="I28" s="12">
        <v>18</v>
      </c>
      <c r="J28" s="12">
        <v>694</v>
      </c>
      <c r="K28" s="12"/>
      <c r="L28" s="12">
        <v>31</v>
      </c>
      <c r="M28" s="12"/>
      <c r="N28" s="17"/>
      <c r="O28" s="88"/>
      <c r="P28" s="56">
        <f t="shared" si="1"/>
        <v>752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9</v>
      </c>
      <c r="G34" s="87">
        <f t="shared" si="4"/>
        <v>0</v>
      </c>
      <c r="H34" s="87">
        <f t="shared" si="4"/>
        <v>0</v>
      </c>
      <c r="I34" s="87">
        <f t="shared" si="4"/>
        <v>18</v>
      </c>
      <c r="J34" s="87">
        <f t="shared" si="4"/>
        <v>689</v>
      </c>
      <c r="K34" s="87">
        <f t="shared" si="4"/>
        <v>0</v>
      </c>
      <c r="L34" s="87">
        <f t="shared" si="4"/>
        <v>28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744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9</v>
      </c>
      <c r="G35" s="89">
        <f t="shared" si="5"/>
        <v>0</v>
      </c>
      <c r="H35" s="89">
        <f t="shared" si="5"/>
        <v>0</v>
      </c>
      <c r="I35" s="89">
        <f t="shared" si="5"/>
        <v>17</v>
      </c>
      <c r="J35" s="89">
        <f t="shared" si="5"/>
        <v>658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684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9</v>
      </c>
      <c r="G36" s="12"/>
      <c r="H36" s="12"/>
      <c r="I36" s="12">
        <v>17</v>
      </c>
      <c r="J36" s="12">
        <v>658</v>
      </c>
      <c r="K36" s="12"/>
      <c r="L36" s="12"/>
      <c r="M36" s="12"/>
      <c r="N36" s="17"/>
      <c r="O36" s="88"/>
      <c r="P36" s="56">
        <f t="shared" si="1"/>
        <v>684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 t="shared" si="7"/>
        <v>31</v>
      </c>
      <c r="K42" s="89">
        <f t="shared" si="7"/>
        <v>0</v>
      </c>
      <c r="L42" s="89">
        <f t="shared" si="7"/>
        <v>28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60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>
        <v>1</v>
      </c>
      <c r="J43" s="12">
        <v>31</v>
      </c>
      <c r="K43" s="12"/>
      <c r="L43" s="12">
        <v>28</v>
      </c>
      <c r="M43" s="12"/>
      <c r="N43" s="17"/>
      <c r="O43" s="88"/>
      <c r="P43" s="56">
        <f t="shared" si="1"/>
        <v>60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5</v>
      </c>
      <c r="K49" s="87">
        <f t="shared" si="9"/>
        <v>0</v>
      </c>
      <c r="L49" s="87">
        <f t="shared" si="9"/>
        <v>3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8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5</v>
      </c>
      <c r="K50" s="12"/>
      <c r="L50" s="12">
        <v>3</v>
      </c>
      <c r="M50" s="12"/>
      <c r="N50" s="17"/>
      <c r="O50" s="88"/>
      <c r="P50" s="56">
        <f t="shared" si="1"/>
        <v>8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2900</v>
      </c>
      <c r="J57" s="91">
        <f t="shared" si="11"/>
        <v>69500</v>
      </c>
      <c r="K57" s="91">
        <f t="shared" si="11"/>
        <v>0</v>
      </c>
      <c r="L57" s="91">
        <f t="shared" si="11"/>
        <v>56200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128600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>
        <v>2900</v>
      </c>
      <c r="J58" s="12">
        <v>69500</v>
      </c>
      <c r="K58" s="12"/>
      <c r="L58" s="12">
        <v>56200</v>
      </c>
      <c r="M58" s="12"/>
      <c r="N58" s="12"/>
      <c r="O58" s="12"/>
      <c r="P58" s="56">
        <f t="shared" si="1"/>
        <v>128600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>
        <v>2</v>
      </c>
      <c r="M64" s="92"/>
      <c r="N64" s="92"/>
      <c r="O64" s="92"/>
      <c r="P64" s="56">
        <f t="shared" si="1"/>
        <v>2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>
        <v>4000</v>
      </c>
      <c r="M65" s="12"/>
      <c r="N65" s="12"/>
      <c r="O65" s="12"/>
      <c r="P65" s="56">
        <f t="shared" si="1"/>
        <v>4000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>
        <v>1</v>
      </c>
      <c r="J96" s="12">
        <v>6</v>
      </c>
      <c r="K96" s="12"/>
      <c r="L96" s="12">
        <v>4</v>
      </c>
      <c r="M96" s="12"/>
      <c r="N96" s="12"/>
      <c r="O96" s="12"/>
      <c r="P96" s="56">
        <f t="shared" si="18"/>
        <v>11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>
        <v>1</v>
      </c>
      <c r="J97" s="12"/>
      <c r="K97" s="12"/>
      <c r="L97" s="12"/>
      <c r="M97" s="12"/>
      <c r="N97" s="12"/>
      <c r="O97" s="12"/>
      <c r="P97" s="56">
        <f t="shared" si="18"/>
        <v>1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>
        <v>2900</v>
      </c>
      <c r="J98" s="12">
        <v>12000</v>
      </c>
      <c r="K98" s="12"/>
      <c r="L98" s="12">
        <v>8000</v>
      </c>
      <c r="M98" s="12"/>
      <c r="N98" s="12"/>
      <c r="O98" s="12"/>
      <c r="P98" s="56">
        <f t="shared" si="18"/>
        <v>22900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>
        <v>2900</v>
      </c>
      <c r="J99" s="12"/>
      <c r="K99" s="12"/>
      <c r="L99" s="12"/>
      <c r="M99" s="12"/>
      <c r="N99" s="12"/>
      <c r="O99" s="12"/>
      <c r="P99" s="56">
        <f t="shared" si="18"/>
        <v>2900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>
        <v>1</v>
      </c>
      <c r="J100" s="12">
        <v>3</v>
      </c>
      <c r="K100" s="12"/>
      <c r="L100" s="12">
        <v>1</v>
      </c>
      <c r="M100" s="12"/>
      <c r="N100" s="12"/>
      <c r="O100" s="12"/>
      <c r="P100" s="56">
        <f t="shared" si="18"/>
        <v>5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>
        <v>1</v>
      </c>
      <c r="J101" s="12"/>
      <c r="K101" s="12"/>
      <c r="L101" s="12"/>
      <c r="M101" s="12"/>
      <c r="N101" s="12"/>
      <c r="O101" s="12"/>
      <c r="P101" s="56">
        <f t="shared" si="18"/>
        <v>1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>
        <v>2900</v>
      </c>
      <c r="J102" s="12">
        <v>7600</v>
      </c>
      <c r="K102" s="12"/>
      <c r="L102" s="12">
        <v>2000</v>
      </c>
      <c r="M102" s="12"/>
      <c r="N102" s="12"/>
      <c r="O102" s="12"/>
      <c r="P102" s="56">
        <f t="shared" si="18"/>
        <v>12500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>
        <v>2900</v>
      </c>
      <c r="J103" s="12"/>
      <c r="K103" s="12"/>
      <c r="L103" s="12"/>
      <c r="M103" s="12"/>
      <c r="N103" s="12"/>
      <c r="O103" s="12"/>
      <c r="P103" s="56">
        <f t="shared" si="18"/>
        <v>2900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7100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74600</v>
      </c>
      <c r="K104" s="91">
        <f t="shared" si="22"/>
        <v>0</v>
      </c>
      <c r="L104" s="91">
        <f t="shared" si="22"/>
        <v>68200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149900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57500</v>
      </c>
      <c r="K105" s="91">
        <f t="shared" si="23"/>
        <v>0</v>
      </c>
      <c r="L105" s="91">
        <f t="shared" si="23"/>
        <v>50200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107700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57500</v>
      </c>
      <c r="K106" s="12"/>
      <c r="L106" s="12">
        <v>42200</v>
      </c>
      <c r="M106" s="12"/>
      <c r="N106" s="12"/>
      <c r="O106" s="12"/>
      <c r="P106" s="56">
        <f t="shared" si="18"/>
        <v>99700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>
        <v>8000</v>
      </c>
      <c r="M107" s="12"/>
      <c r="N107" s="12"/>
      <c r="O107" s="12"/>
      <c r="P107" s="56">
        <f t="shared" si="18"/>
        <v>8000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7100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17100</v>
      </c>
      <c r="K108" s="91">
        <f t="shared" si="23"/>
        <v>0</v>
      </c>
      <c r="L108" s="91">
        <f t="shared" si="23"/>
        <v>18000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42200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2000</v>
      </c>
      <c r="K109" s="12"/>
      <c r="L109" s="12">
        <v>4000</v>
      </c>
      <c r="M109" s="12"/>
      <c r="N109" s="12"/>
      <c r="O109" s="12"/>
      <c r="P109" s="56">
        <f t="shared" si="18"/>
        <v>6000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7100</v>
      </c>
      <c r="G110" s="12"/>
      <c r="H110" s="12"/>
      <c r="I110" s="12"/>
      <c r="J110" s="12">
        <v>15100</v>
      </c>
      <c r="K110" s="12"/>
      <c r="L110" s="12">
        <v>14000</v>
      </c>
      <c r="M110" s="12"/>
      <c r="N110" s="12"/>
      <c r="O110" s="12"/>
      <c r="P110" s="56">
        <f t="shared" si="18"/>
        <v>36200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2900</v>
      </c>
      <c r="J111" s="28">
        <f t="shared" si="24"/>
        <v>10000</v>
      </c>
      <c r="K111" s="28">
        <f t="shared" si="24"/>
        <v>0</v>
      </c>
      <c r="L111" s="28">
        <f t="shared" si="24"/>
        <v>10000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22900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13100</v>
      </c>
      <c r="G112" s="91">
        <f t="shared" si="25"/>
        <v>0</v>
      </c>
      <c r="H112" s="91">
        <f t="shared" si="25"/>
        <v>0</v>
      </c>
      <c r="I112" s="91">
        <f t="shared" si="25"/>
        <v>11000</v>
      </c>
      <c r="J112" s="91">
        <f t="shared" si="25"/>
        <v>28752</v>
      </c>
      <c r="K112" s="91">
        <f t="shared" si="25"/>
        <v>0</v>
      </c>
      <c r="L112" s="91">
        <f t="shared" si="25"/>
        <v>18000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70852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2900</v>
      </c>
      <c r="J113" s="91">
        <f t="shared" si="26"/>
        <v>10000</v>
      </c>
      <c r="K113" s="91">
        <f t="shared" si="26"/>
        <v>0</v>
      </c>
      <c r="L113" s="91">
        <f t="shared" si="26"/>
        <v>4000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16900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13100</v>
      </c>
      <c r="G114" s="104"/>
      <c r="H114" s="104"/>
      <c r="I114" s="104">
        <v>8100</v>
      </c>
      <c r="J114" s="104">
        <v>18752</v>
      </c>
      <c r="K114" s="104"/>
      <c r="L114" s="104">
        <v>14000</v>
      </c>
      <c r="M114" s="104"/>
      <c r="N114" s="104"/>
      <c r="O114" s="104"/>
      <c r="P114" s="56">
        <f t="shared" si="18"/>
        <v>53952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>
        <v>5</v>
      </c>
      <c r="G115" s="12"/>
      <c r="H115" s="12"/>
      <c r="I115" s="12">
        <v>1</v>
      </c>
      <c r="J115" s="12">
        <v>7</v>
      </c>
      <c r="K115" s="12"/>
      <c r="L115" s="12">
        <v>8</v>
      </c>
      <c r="M115" s="12"/>
      <c r="N115" s="12"/>
      <c r="O115" s="12"/>
      <c r="P115" s="56">
        <f t="shared" si="18"/>
        <v>21</v>
      </c>
    </row>
    <row r="116" spans="1:16" ht="133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>
        <v>1</v>
      </c>
      <c r="J116" s="12"/>
      <c r="K116" s="12"/>
      <c r="L116" s="12">
        <v>1</v>
      </c>
      <c r="M116" s="12"/>
      <c r="N116" s="12"/>
      <c r="O116" s="12"/>
      <c r="P116" s="56">
        <f t="shared" si="18"/>
        <v>2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>
        <v>4</v>
      </c>
      <c r="G118" s="12"/>
      <c r="H118" s="12"/>
      <c r="I118" s="12">
        <v>1</v>
      </c>
      <c r="J118" s="12">
        <v>2</v>
      </c>
      <c r="K118" s="12"/>
      <c r="L118" s="12">
        <v>3</v>
      </c>
      <c r="M118" s="12"/>
      <c r="N118" s="17"/>
      <c r="O118" s="88"/>
      <c r="P118" s="56">
        <f t="shared" si="18"/>
        <v>10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>
        <v>11945</v>
      </c>
      <c r="G119" s="12"/>
      <c r="H119" s="12"/>
      <c r="I119" s="12">
        <v>2600</v>
      </c>
      <c r="J119" s="12">
        <v>31989</v>
      </c>
      <c r="K119" s="12"/>
      <c r="L119" s="12">
        <v>5980</v>
      </c>
      <c r="M119" s="12"/>
      <c r="N119" s="17"/>
      <c r="O119" s="88"/>
      <c r="P119" s="56">
        <f t="shared" si="18"/>
        <v>52514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124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7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117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2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416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417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AyK2C55S1IaDndC6r6EUyI+ymv8JhGj/vWTs3rC9M+CnFBZjO2xgfy2RyhQ8ilCgf2kKxZ5tBe/wJKxuDvyHCw==" saltValue="PxUaYUfOEJoZgaEB7+PGH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75"/>
      <c r="F7" s="175"/>
      <c r="G7" s="175"/>
      <c r="H7" s="176" t="s">
        <v>418</v>
      </c>
      <c r="I7" s="175" t="s">
        <v>419</v>
      </c>
      <c r="J7" s="175" t="s">
        <v>420</v>
      </c>
      <c r="K7" s="175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421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421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14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14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14</v>
      </c>
      <c r="K21" s="12"/>
      <c r="L21" s="12"/>
      <c r="M21" s="12"/>
      <c r="N21" s="12"/>
      <c r="O21" s="12"/>
      <c r="P21" s="56">
        <f t="shared" si="1"/>
        <v>14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14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14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14</v>
      </c>
      <c r="K28" s="12"/>
      <c r="L28" s="12"/>
      <c r="M28" s="12"/>
      <c r="N28" s="17"/>
      <c r="O28" s="88"/>
      <c r="P28" s="56">
        <f t="shared" si="1"/>
        <v>14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14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14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14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14</v>
      </c>
      <c r="K36" s="12"/>
      <c r="L36" s="12"/>
      <c r="M36" s="12"/>
      <c r="N36" s="17"/>
      <c r="O36" s="88"/>
      <c r="P36" s="56">
        <f t="shared" si="1"/>
        <v>14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0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/>
      <c r="K43" s="12"/>
      <c r="L43" s="12"/>
      <c r="M43" s="12"/>
      <c r="N43" s="17"/>
      <c r="O43" s="88"/>
      <c r="P43" s="56">
        <f t="shared" si="1"/>
        <v>0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56">
        <f t="shared" si="1"/>
        <v>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73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42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26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5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422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423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LQWIJXCJFFLfkKkAhgAzZNkeGWIaEpU3h2liAGy9acOhHftEy0T+Vb38murXgC2D3s6d+0IKonh5dQUb3Opj6w==" saltValue="vcP2RbHDl9Smewk495pBP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21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2" max="12" width="12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 t="s">
        <v>424</v>
      </c>
      <c r="I7" s="10"/>
      <c r="J7" s="10"/>
      <c r="K7" s="10" t="s">
        <v>425</v>
      </c>
      <c r="L7" s="10"/>
      <c r="M7" s="7" t="s">
        <v>426</v>
      </c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427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428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19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1</v>
      </c>
      <c r="J20" s="86">
        <f t="shared" si="0"/>
        <v>77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78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1</v>
      </c>
      <c r="J21" s="12">
        <v>77</v>
      </c>
      <c r="K21" s="12"/>
      <c r="L21" s="12"/>
      <c r="M21" s="12"/>
      <c r="N21" s="12"/>
      <c r="O21" s="12"/>
      <c r="P21" s="56">
        <f t="shared" si="1"/>
        <v>78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0</v>
      </c>
      <c r="K22" s="12"/>
      <c r="L22" s="12"/>
      <c r="M22" s="12"/>
      <c r="N22" s="12"/>
      <c r="O22" s="12"/>
      <c r="P22" s="56">
        <f t="shared" si="1"/>
        <v>0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>
        <v>0</v>
      </c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>
        <v>0</v>
      </c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>
        <v>0</v>
      </c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>
        <v>0</v>
      </c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1</v>
      </c>
      <c r="J27" s="87">
        <f t="shared" si="2"/>
        <v>78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79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1</v>
      </c>
      <c r="J28" s="12">
        <v>77</v>
      </c>
      <c r="K28" s="12"/>
      <c r="L28" s="12"/>
      <c r="M28" s="12"/>
      <c r="N28" s="17"/>
      <c r="O28" s="88"/>
      <c r="P28" s="56">
        <f t="shared" si="1"/>
        <v>78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0</v>
      </c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>
        <v>0</v>
      </c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1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1</v>
      </c>
      <c r="K32" s="12"/>
      <c r="L32" s="12"/>
      <c r="M32" s="12"/>
      <c r="N32" s="17"/>
      <c r="O32" s="88"/>
      <c r="P32" s="56">
        <f t="shared" si="1"/>
        <v>1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>
        <v>0</v>
      </c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1</v>
      </c>
      <c r="J34" s="87">
        <f t="shared" si="4"/>
        <v>78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79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1</v>
      </c>
      <c r="J35" s="89">
        <f t="shared" si="5"/>
        <v>64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65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1</v>
      </c>
      <c r="J36" s="12">
        <v>64</v>
      </c>
      <c r="K36" s="12"/>
      <c r="L36" s="12"/>
      <c r="M36" s="12"/>
      <c r="N36" s="17"/>
      <c r="O36" s="88"/>
      <c r="P36" s="56">
        <f t="shared" si="1"/>
        <v>65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0</v>
      </c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>
        <v>0</v>
      </c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0</v>
      </c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0</v>
      </c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14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13</v>
      </c>
      <c r="K43" s="12"/>
      <c r="L43" s="12"/>
      <c r="M43" s="12"/>
      <c r="N43" s="17"/>
      <c r="O43" s="88"/>
      <c r="P43" s="56">
        <f t="shared" si="1"/>
        <v>13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>
        <v>0</v>
      </c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>
        <v>0</v>
      </c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1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>
        <v>1</v>
      </c>
      <c r="K47" s="12"/>
      <c r="L47" s="12"/>
      <c r="M47" s="12"/>
      <c r="N47" s="17"/>
      <c r="O47" s="88"/>
      <c r="P47" s="56">
        <f t="shared" si="1"/>
        <v>1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>
        <v>0</v>
      </c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0</v>
      </c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>
        <v>0</v>
      </c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>
        <v>0</v>
      </c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>
        <v>0</v>
      </c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>
        <v>0</v>
      </c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61500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61500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31500</v>
      </c>
      <c r="K58" s="12"/>
      <c r="L58" s="12"/>
      <c r="M58" s="12"/>
      <c r="N58" s="12"/>
      <c r="O58" s="12"/>
      <c r="P58" s="56">
        <f t="shared" si="1"/>
        <v>31500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>
        <v>0</v>
      </c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>
        <v>0</v>
      </c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30000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30000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>
        <v>30000</v>
      </c>
      <c r="K62" s="12"/>
      <c r="L62" s="12"/>
      <c r="M62" s="12"/>
      <c r="N62" s="12"/>
      <c r="O62" s="12"/>
      <c r="P62" s="56">
        <f t="shared" si="1"/>
        <v>30000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>
        <v>0</v>
      </c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>
        <v>0</v>
      </c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0</v>
      </c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>
        <v>0</v>
      </c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>
        <v>0</v>
      </c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0</v>
      </c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>
        <v>0</v>
      </c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>
        <v>0</v>
      </c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>
        <v>0</v>
      </c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>
        <v>0</v>
      </c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>
        <v>0</v>
      </c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>
        <v>0</v>
      </c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>
        <v>0</v>
      </c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>
        <v>0</v>
      </c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>
        <v>0</v>
      </c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>
        <v>0</v>
      </c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>
        <v>0</v>
      </c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>
        <v>0</v>
      </c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>
        <v>0</v>
      </c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>
        <v>0</v>
      </c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10</v>
      </c>
      <c r="K96" s="12"/>
      <c r="L96" s="12"/>
      <c r="M96" s="12"/>
      <c r="N96" s="12"/>
      <c r="O96" s="12"/>
      <c r="P96" s="56">
        <f t="shared" si="18"/>
        <v>10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>
        <v>0</v>
      </c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51500</v>
      </c>
      <c r="K98" s="12"/>
      <c r="L98" s="12"/>
      <c r="M98" s="12"/>
      <c r="N98" s="12"/>
      <c r="O98" s="12"/>
      <c r="P98" s="56">
        <f t="shared" si="18"/>
        <v>51500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>
        <v>0</v>
      </c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0</v>
      </c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0</v>
      </c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>
        <v>0</v>
      </c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25000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25000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6000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6000</v>
      </c>
      <c r="K106" s="12"/>
      <c r="L106" s="12"/>
      <c r="M106" s="12"/>
      <c r="N106" s="12"/>
      <c r="O106" s="12"/>
      <c r="P106" s="56">
        <f t="shared" si="18"/>
        <v>6000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0</v>
      </c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19000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19000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14000</v>
      </c>
      <c r="K109" s="12"/>
      <c r="L109" s="12"/>
      <c r="M109" s="12"/>
      <c r="N109" s="12"/>
      <c r="O109" s="12"/>
      <c r="P109" s="56">
        <f t="shared" si="18"/>
        <v>14000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5000</v>
      </c>
      <c r="K110" s="12"/>
      <c r="L110" s="12"/>
      <c r="M110" s="12"/>
      <c r="N110" s="12"/>
      <c r="O110" s="12"/>
      <c r="P110" s="56">
        <f t="shared" si="18"/>
        <v>5000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41500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41500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71500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71500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37500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37500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34000</v>
      </c>
      <c r="K114" s="104"/>
      <c r="L114" s="104"/>
      <c r="M114" s="104"/>
      <c r="N114" s="104"/>
      <c r="O114" s="104"/>
      <c r="P114" s="56">
        <f t="shared" si="18"/>
        <v>34000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>
        <v>0</v>
      </c>
      <c r="K115" s="12"/>
      <c r="L115" s="12"/>
      <c r="M115" s="12"/>
      <c r="N115" s="12"/>
      <c r="O115" s="12"/>
      <c r="P115" s="56">
        <f t="shared" si="18"/>
        <v>0</v>
      </c>
    </row>
    <row r="116" spans="1:16" ht="138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>
        <v>0</v>
      </c>
      <c r="K116" s="12"/>
      <c r="L116" s="12"/>
      <c r="M116" s="12"/>
      <c r="N116" s="12"/>
      <c r="O116" s="12"/>
      <c r="P116" s="56">
        <f t="shared" si="18"/>
        <v>0</v>
      </c>
    </row>
    <row r="117" spans="1:16" ht="111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>
        <v>0</v>
      </c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0</v>
      </c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0</v>
      </c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88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52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32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8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4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25.5">
      <c r="A133" s="47"/>
      <c r="B133" s="50" t="s">
        <v>429</v>
      </c>
      <c r="C133" s="47"/>
      <c r="D133" s="47"/>
      <c r="E133" s="47"/>
      <c r="F133" s="47"/>
      <c r="G133" s="47"/>
      <c r="H133" s="47"/>
      <c r="I133" s="47" t="s">
        <v>430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431</v>
      </c>
      <c r="C137" s="7"/>
      <c r="D137" s="7"/>
      <c r="E137" s="7"/>
      <c r="F137" s="7"/>
      <c r="G137" s="7"/>
      <c r="H137" s="7"/>
      <c r="I137" s="7"/>
      <c r="J137" s="7" t="s">
        <v>430</v>
      </c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CKNCmQiB5wV1pfBlSwBH0jgXHuGltHFWbjD1AyVoQRRznvozDyp5oZFWHg919mzzA14fcBg1SJYhME8sXJxJjw==" saltValue="487K+481LVmjkvq5+1Wpv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8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  <col min="16" max="16" width="11.855468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432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433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1</v>
      </c>
      <c r="H20" s="86">
        <f t="shared" si="0"/>
        <v>0</v>
      </c>
      <c r="I20" s="86">
        <f t="shared" si="0"/>
        <v>2</v>
      </c>
      <c r="J20" s="86">
        <f t="shared" si="0"/>
        <v>98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101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2</v>
      </c>
      <c r="J21" s="12">
        <v>18</v>
      </c>
      <c r="K21" s="12"/>
      <c r="L21" s="12"/>
      <c r="M21" s="12"/>
      <c r="N21" s="12"/>
      <c r="O21" s="12"/>
      <c r="P21" s="56">
        <f t="shared" si="1"/>
        <v>20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80</v>
      </c>
      <c r="K22" s="12"/>
      <c r="L22" s="12"/>
      <c r="M22" s="12"/>
      <c r="N22" s="12"/>
      <c r="O22" s="12"/>
      <c r="P22" s="56">
        <f t="shared" si="1"/>
        <v>80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>
        <v>1</v>
      </c>
      <c r="H24" s="12"/>
      <c r="I24" s="12"/>
      <c r="J24" s="12"/>
      <c r="K24" s="12"/>
      <c r="L24" s="12"/>
      <c r="M24" s="12"/>
      <c r="N24" s="12"/>
      <c r="O24" s="12"/>
      <c r="P24" s="56">
        <f t="shared" si="1"/>
        <v>1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1</v>
      </c>
      <c r="H27" s="87">
        <f t="shared" si="2"/>
        <v>0</v>
      </c>
      <c r="I27" s="87">
        <f t="shared" si="2"/>
        <v>2</v>
      </c>
      <c r="J27" s="87">
        <f t="shared" si="2"/>
        <v>98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101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2</v>
      </c>
      <c r="J28" s="12">
        <v>98</v>
      </c>
      <c r="K28" s="12"/>
      <c r="L28" s="12"/>
      <c r="M28" s="12"/>
      <c r="N28" s="17"/>
      <c r="O28" s="88"/>
      <c r="P28" s="56">
        <f t="shared" si="1"/>
        <v>100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1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>
        <v>1</v>
      </c>
      <c r="H33" s="12"/>
      <c r="I33" s="12"/>
      <c r="J33" s="12"/>
      <c r="K33" s="12"/>
      <c r="L33" s="12"/>
      <c r="M33" s="12"/>
      <c r="N33" s="17"/>
      <c r="O33" s="88"/>
      <c r="P33" s="56">
        <f t="shared" si="1"/>
        <v>1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1</v>
      </c>
      <c r="H34" s="87">
        <f t="shared" si="4"/>
        <v>0</v>
      </c>
      <c r="I34" s="87">
        <f t="shared" si="4"/>
        <v>2</v>
      </c>
      <c r="J34" s="87">
        <f t="shared" si="4"/>
        <v>98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101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1</v>
      </c>
      <c r="J35" s="89">
        <f t="shared" si="5"/>
        <v>87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88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1</v>
      </c>
      <c r="J36" s="12">
        <v>87</v>
      </c>
      <c r="K36" s="12"/>
      <c r="L36" s="12"/>
      <c r="M36" s="12"/>
      <c r="N36" s="17"/>
      <c r="O36" s="88"/>
      <c r="P36" s="56">
        <f t="shared" si="1"/>
        <v>88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1</v>
      </c>
      <c r="H42" s="89">
        <f t="shared" si="7"/>
        <v>0</v>
      </c>
      <c r="I42" s="89">
        <f t="shared" si="7"/>
        <v>1</v>
      </c>
      <c r="J42" s="89">
        <f t="shared" si="7"/>
        <v>11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13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>
        <v>1</v>
      </c>
      <c r="J43" s="12">
        <v>11</v>
      </c>
      <c r="K43" s="12"/>
      <c r="L43" s="12"/>
      <c r="M43" s="12"/>
      <c r="N43" s="17"/>
      <c r="O43" s="88"/>
      <c r="P43" s="56">
        <f t="shared" si="1"/>
        <v>12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1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>
        <v>1</v>
      </c>
      <c r="H48" s="90"/>
      <c r="I48" s="12"/>
      <c r="J48" s="12"/>
      <c r="K48" s="12"/>
      <c r="L48" s="12"/>
      <c r="M48" s="12"/>
      <c r="N48" s="17"/>
      <c r="O48" s="88"/>
      <c r="P48" s="56">
        <f t="shared" si="1"/>
        <v>1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1000</v>
      </c>
      <c r="H57" s="91">
        <f t="shared" si="11"/>
        <v>0</v>
      </c>
      <c r="I57" s="91">
        <f t="shared" si="11"/>
        <v>1000</v>
      </c>
      <c r="J57" s="91">
        <f t="shared" si="11"/>
        <v>23000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25000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>
        <v>1000</v>
      </c>
      <c r="J58" s="12">
        <v>23000</v>
      </c>
      <c r="K58" s="12"/>
      <c r="L58" s="12"/>
      <c r="M58" s="12"/>
      <c r="N58" s="12"/>
      <c r="O58" s="12"/>
      <c r="P58" s="56">
        <f t="shared" si="1"/>
        <v>24000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1000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>
        <v>1000</v>
      </c>
      <c r="H63" s="12"/>
      <c r="I63" s="12"/>
      <c r="J63" s="12"/>
      <c r="K63" s="12"/>
      <c r="L63" s="12"/>
      <c r="M63" s="12"/>
      <c r="N63" s="12"/>
      <c r="O63" s="12"/>
      <c r="P63" s="56">
        <f t="shared" si="1"/>
        <v>1000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2</v>
      </c>
      <c r="K96" s="12"/>
      <c r="L96" s="12"/>
      <c r="M96" s="12"/>
      <c r="N96" s="12"/>
      <c r="O96" s="12"/>
      <c r="P96" s="56">
        <f t="shared" si="18"/>
        <v>2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4500</v>
      </c>
      <c r="K98" s="12"/>
      <c r="L98" s="12"/>
      <c r="M98" s="12"/>
      <c r="N98" s="12"/>
      <c r="O98" s="12"/>
      <c r="P98" s="56">
        <f t="shared" si="18"/>
        <v>4500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5</v>
      </c>
      <c r="K100" s="12"/>
      <c r="L100" s="12"/>
      <c r="M100" s="12"/>
      <c r="N100" s="12"/>
      <c r="O100" s="12"/>
      <c r="P100" s="56">
        <f t="shared" si="18"/>
        <v>5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10000</v>
      </c>
      <c r="K102" s="12"/>
      <c r="L102" s="12"/>
      <c r="M102" s="12"/>
      <c r="N102" s="12"/>
      <c r="O102" s="12"/>
      <c r="P102" s="56">
        <f t="shared" si="18"/>
        <v>10000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1000</v>
      </c>
      <c r="H104" s="91">
        <f t="shared" si="22"/>
        <v>0</v>
      </c>
      <c r="I104" s="91">
        <f t="shared" si="22"/>
        <v>1000</v>
      </c>
      <c r="J104" s="91">
        <f t="shared" si="22"/>
        <v>28000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30000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1000</v>
      </c>
      <c r="H105" s="91">
        <f t="shared" si="23"/>
        <v>0</v>
      </c>
      <c r="I105" s="91">
        <f t="shared" si="23"/>
        <v>1000</v>
      </c>
      <c r="J105" s="91">
        <f t="shared" si="23"/>
        <v>18000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20000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>
        <v>1000</v>
      </c>
      <c r="H106" s="12"/>
      <c r="I106" s="12">
        <v>1000</v>
      </c>
      <c r="J106" s="12">
        <v>16000</v>
      </c>
      <c r="K106" s="12"/>
      <c r="L106" s="12"/>
      <c r="M106" s="12"/>
      <c r="N106" s="12"/>
      <c r="O106" s="12"/>
      <c r="P106" s="56">
        <f t="shared" si="18"/>
        <v>18000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2000</v>
      </c>
      <c r="K107" s="12"/>
      <c r="L107" s="12"/>
      <c r="M107" s="12"/>
      <c r="N107" s="12"/>
      <c r="O107" s="12"/>
      <c r="P107" s="56">
        <f t="shared" si="18"/>
        <v>2000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10000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10000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2000</v>
      </c>
      <c r="K109" s="12"/>
      <c r="L109" s="12"/>
      <c r="M109" s="12"/>
      <c r="N109" s="12"/>
      <c r="O109" s="12"/>
      <c r="P109" s="56">
        <f t="shared" si="18"/>
        <v>2000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8000</v>
      </c>
      <c r="K110" s="12"/>
      <c r="L110" s="12"/>
      <c r="M110" s="12"/>
      <c r="N110" s="12"/>
      <c r="O110" s="12"/>
      <c r="P110" s="56">
        <f t="shared" si="18"/>
        <v>8000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5000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5000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15780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15780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2500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2500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13280</v>
      </c>
      <c r="K114" s="104"/>
      <c r="L114" s="104"/>
      <c r="M114" s="104"/>
      <c r="N114" s="104"/>
      <c r="O114" s="104"/>
      <c r="P114" s="56">
        <f t="shared" si="18"/>
        <v>13280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2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6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11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18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1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1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434</v>
      </c>
      <c r="C133" s="47"/>
      <c r="D133" s="47"/>
      <c r="E133" s="47"/>
      <c r="F133" s="47"/>
      <c r="G133" s="47"/>
      <c r="H133" s="47"/>
      <c r="I133" s="47" t="s">
        <v>400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435</v>
      </c>
      <c r="C137" s="7"/>
      <c r="D137" s="7"/>
      <c r="E137" s="7"/>
      <c r="F137" s="7"/>
      <c r="G137" s="7"/>
      <c r="H137" s="7"/>
      <c r="I137" s="105">
        <v>45281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ncZjjZPIc1u+2MJr1db8yFSEYNCbogv1t+RnmqofV+BQWJWvk0H+SjA9nZQwuQrZUssyzXoVqma/tzMUab2ryg==" saltValue="wLQeykdWK3eGFjKGwdqqW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  <col min="16" max="16" width="11.42578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436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437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11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12</v>
      </c>
      <c r="E20" s="86">
        <f t="shared" ref="E20:O20" si="0">E21+E22+E23+E24</f>
        <v>0</v>
      </c>
      <c r="F20" s="86">
        <f t="shared" si="0"/>
        <v>4</v>
      </c>
      <c r="G20" s="86">
        <f t="shared" si="0"/>
        <v>0</v>
      </c>
      <c r="H20" s="86">
        <f t="shared" si="0"/>
        <v>0</v>
      </c>
      <c r="I20" s="86">
        <f t="shared" si="0"/>
        <v>3</v>
      </c>
      <c r="J20" s="86">
        <f t="shared" si="0"/>
        <v>145</v>
      </c>
      <c r="K20" s="86">
        <f t="shared" si="0"/>
        <v>0</v>
      </c>
      <c r="L20" s="86">
        <f t="shared" si="0"/>
        <v>7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171</v>
      </c>
    </row>
    <row r="21" spans="1:16" ht="74.25" customHeight="1">
      <c r="A21" s="54" t="s">
        <v>122</v>
      </c>
      <c r="B21" s="239" t="s">
        <v>123</v>
      </c>
      <c r="C21" s="241"/>
      <c r="D21" s="12">
        <v>12</v>
      </c>
      <c r="E21" s="12"/>
      <c r="F21" s="12">
        <v>4</v>
      </c>
      <c r="G21" s="12"/>
      <c r="H21" s="12"/>
      <c r="I21" s="12">
        <v>3</v>
      </c>
      <c r="J21" s="12">
        <v>145</v>
      </c>
      <c r="K21" s="12"/>
      <c r="L21" s="12">
        <v>7</v>
      </c>
      <c r="M21" s="12"/>
      <c r="N21" s="12"/>
      <c r="O21" s="12"/>
      <c r="P21" s="56">
        <f t="shared" si="1"/>
        <v>171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8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12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</v>
      </c>
      <c r="G27" s="87">
        <f t="shared" si="2"/>
        <v>0</v>
      </c>
      <c r="H27" s="87">
        <f t="shared" si="2"/>
        <v>0</v>
      </c>
      <c r="I27" s="87">
        <f t="shared" si="2"/>
        <v>3</v>
      </c>
      <c r="J27" s="87">
        <f t="shared" si="2"/>
        <v>145</v>
      </c>
      <c r="K27" s="87">
        <f t="shared" si="2"/>
        <v>0</v>
      </c>
      <c r="L27" s="87">
        <f t="shared" si="2"/>
        <v>7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171</v>
      </c>
    </row>
    <row r="28" spans="1:16" ht="15.75">
      <c r="A28" s="14" t="s">
        <v>136</v>
      </c>
      <c r="B28" s="239" t="s">
        <v>137</v>
      </c>
      <c r="C28" s="241"/>
      <c r="D28" s="12">
        <v>11</v>
      </c>
      <c r="E28" s="12"/>
      <c r="F28" s="12">
        <v>4</v>
      </c>
      <c r="G28" s="12"/>
      <c r="H28" s="12"/>
      <c r="I28" s="12">
        <v>3</v>
      </c>
      <c r="J28" s="12">
        <v>142</v>
      </c>
      <c r="K28" s="12"/>
      <c r="L28" s="12">
        <v>7</v>
      </c>
      <c r="M28" s="12"/>
      <c r="N28" s="17"/>
      <c r="O28" s="88"/>
      <c r="P28" s="56">
        <f t="shared" si="1"/>
        <v>167</v>
      </c>
    </row>
    <row r="29" spans="1:16" ht="15.75">
      <c r="A29" s="14" t="s">
        <v>138</v>
      </c>
      <c r="B29" s="239" t="s">
        <v>139</v>
      </c>
      <c r="C29" s="241"/>
      <c r="D29" s="12">
        <v>1</v>
      </c>
      <c r="E29" s="12"/>
      <c r="F29" s="12"/>
      <c r="G29" s="12"/>
      <c r="H29" s="12"/>
      <c r="I29" s="12"/>
      <c r="J29" s="12">
        <v>3</v>
      </c>
      <c r="K29" s="12"/>
      <c r="L29" s="12"/>
      <c r="M29" s="12"/>
      <c r="N29" s="17"/>
      <c r="O29" s="88"/>
      <c r="P29" s="56">
        <f t="shared" si="1"/>
        <v>4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11</v>
      </c>
      <c r="E34" s="87">
        <f t="shared" ref="E34:O34" si="4">E35+E42</f>
        <v>0</v>
      </c>
      <c r="F34" s="87">
        <f t="shared" si="4"/>
        <v>4</v>
      </c>
      <c r="G34" s="87">
        <f t="shared" si="4"/>
        <v>0</v>
      </c>
      <c r="H34" s="87">
        <f t="shared" si="4"/>
        <v>0</v>
      </c>
      <c r="I34" s="87">
        <f t="shared" si="4"/>
        <v>3</v>
      </c>
      <c r="J34" s="87">
        <f t="shared" si="4"/>
        <v>142</v>
      </c>
      <c r="K34" s="87">
        <f t="shared" si="4"/>
        <v>0</v>
      </c>
      <c r="L34" s="87">
        <f t="shared" si="4"/>
        <v>1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161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6</v>
      </c>
      <c r="E35" s="89">
        <f t="shared" ref="E35:O35" si="5">E36+E37+E38+E39</f>
        <v>0</v>
      </c>
      <c r="F35" s="89">
        <f t="shared" si="5"/>
        <v>1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93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100</v>
      </c>
    </row>
    <row r="36" spans="1:16" ht="15.75">
      <c r="A36" s="14" t="s">
        <v>152</v>
      </c>
      <c r="B36" s="239" t="s">
        <v>137</v>
      </c>
      <c r="C36" s="241"/>
      <c r="D36" s="12">
        <v>5</v>
      </c>
      <c r="E36" s="12"/>
      <c r="F36" s="12">
        <v>1</v>
      </c>
      <c r="G36" s="12"/>
      <c r="H36" s="12"/>
      <c r="I36" s="12"/>
      <c r="J36" s="12">
        <v>90</v>
      </c>
      <c r="K36" s="12"/>
      <c r="L36" s="12"/>
      <c r="M36" s="12"/>
      <c r="N36" s="17"/>
      <c r="O36" s="88"/>
      <c r="P36" s="56">
        <f t="shared" si="1"/>
        <v>96</v>
      </c>
    </row>
    <row r="37" spans="1:16" ht="15.75">
      <c r="A37" s="14" t="s">
        <v>153</v>
      </c>
      <c r="B37" s="239" t="s">
        <v>139</v>
      </c>
      <c r="C37" s="241"/>
      <c r="D37" s="12">
        <v>1</v>
      </c>
      <c r="E37" s="12"/>
      <c r="F37" s="12"/>
      <c r="G37" s="12"/>
      <c r="H37" s="12"/>
      <c r="I37" s="12"/>
      <c r="J37" s="12">
        <v>3</v>
      </c>
      <c r="K37" s="12"/>
      <c r="L37" s="12"/>
      <c r="M37" s="12"/>
      <c r="N37" s="17"/>
      <c r="O37" s="88"/>
      <c r="P37" s="56">
        <f t="shared" si="1"/>
        <v>4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5</v>
      </c>
      <c r="E42" s="89">
        <f t="shared" ref="E42:O42" si="7">E43+E44+E45+E46</f>
        <v>0</v>
      </c>
      <c r="F42" s="89">
        <f t="shared" si="7"/>
        <v>3</v>
      </c>
      <c r="G42" s="89">
        <f t="shared" si="7"/>
        <v>0</v>
      </c>
      <c r="H42" s="89">
        <f t="shared" si="7"/>
        <v>0</v>
      </c>
      <c r="I42" s="89">
        <f t="shared" si="7"/>
        <v>3</v>
      </c>
      <c r="J42" s="89">
        <f t="shared" si="7"/>
        <v>49</v>
      </c>
      <c r="K42" s="89">
        <f t="shared" si="7"/>
        <v>0</v>
      </c>
      <c r="L42" s="89">
        <f t="shared" si="7"/>
        <v>1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61</v>
      </c>
    </row>
    <row r="43" spans="1:16" ht="15.75">
      <c r="A43" s="14" t="s">
        <v>160</v>
      </c>
      <c r="B43" s="239" t="s">
        <v>137</v>
      </c>
      <c r="C43" s="241"/>
      <c r="D43" s="12">
        <v>5</v>
      </c>
      <c r="E43" s="12"/>
      <c r="F43" s="12">
        <v>3</v>
      </c>
      <c r="G43" s="12"/>
      <c r="H43" s="90"/>
      <c r="I43" s="12">
        <v>3</v>
      </c>
      <c r="J43" s="12">
        <v>49</v>
      </c>
      <c r="K43" s="12"/>
      <c r="L43" s="12">
        <v>1</v>
      </c>
      <c r="M43" s="12"/>
      <c r="N43" s="17"/>
      <c r="O43" s="88"/>
      <c r="P43" s="56">
        <f t="shared" si="1"/>
        <v>61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1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3</v>
      </c>
      <c r="K49" s="87">
        <f t="shared" si="9"/>
        <v>0</v>
      </c>
      <c r="L49" s="87">
        <f t="shared" si="9"/>
        <v>6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10</v>
      </c>
    </row>
    <row r="50" spans="1:16" ht="15.75">
      <c r="A50" s="14" t="s">
        <v>168</v>
      </c>
      <c r="B50" s="239" t="s">
        <v>137</v>
      </c>
      <c r="C50" s="241"/>
      <c r="D50" s="12">
        <v>1</v>
      </c>
      <c r="E50" s="12"/>
      <c r="F50" s="12"/>
      <c r="G50" s="12"/>
      <c r="H50" s="12"/>
      <c r="I50" s="12"/>
      <c r="J50" s="12">
        <v>3</v>
      </c>
      <c r="K50" s="12"/>
      <c r="L50" s="12">
        <v>6</v>
      </c>
      <c r="M50" s="12"/>
      <c r="N50" s="17"/>
      <c r="O50" s="88"/>
      <c r="P50" s="56">
        <f t="shared" si="1"/>
        <v>10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8000</v>
      </c>
      <c r="E57" s="91">
        <f t="shared" ref="E57:O57" si="11">E58+E59+E60+E61</f>
        <v>0</v>
      </c>
      <c r="F57" s="91">
        <f t="shared" si="11"/>
        <v>3000</v>
      </c>
      <c r="G57" s="91">
        <f t="shared" si="11"/>
        <v>0</v>
      </c>
      <c r="H57" s="91">
        <f t="shared" si="11"/>
        <v>0</v>
      </c>
      <c r="I57" s="91">
        <f t="shared" si="11"/>
        <v>3000</v>
      </c>
      <c r="J57" s="91">
        <f t="shared" si="11"/>
        <v>103500</v>
      </c>
      <c r="K57" s="91">
        <f t="shared" si="11"/>
        <v>0</v>
      </c>
      <c r="L57" s="91">
        <f t="shared" si="11"/>
        <v>2000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119500</v>
      </c>
    </row>
    <row r="58" spans="1:16" ht="15.75">
      <c r="A58" s="14" t="s">
        <v>178</v>
      </c>
      <c r="B58" s="239" t="s">
        <v>137</v>
      </c>
      <c r="C58" s="241"/>
      <c r="D58" s="12">
        <v>8000</v>
      </c>
      <c r="E58" s="12"/>
      <c r="F58" s="12">
        <v>3000</v>
      </c>
      <c r="G58" s="12"/>
      <c r="H58" s="12"/>
      <c r="I58" s="12">
        <v>3000</v>
      </c>
      <c r="J58" s="12">
        <v>103500</v>
      </c>
      <c r="K58" s="12"/>
      <c r="L58" s="12">
        <v>2000</v>
      </c>
      <c r="M58" s="12"/>
      <c r="N58" s="12"/>
      <c r="O58" s="12"/>
      <c r="P58" s="56">
        <f t="shared" si="1"/>
        <v>119500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>
        <v>3</v>
      </c>
      <c r="E96" s="12"/>
      <c r="F96" s="12">
        <v>2</v>
      </c>
      <c r="G96" s="12"/>
      <c r="H96" s="12"/>
      <c r="I96" s="12">
        <v>2</v>
      </c>
      <c r="J96" s="12">
        <v>21</v>
      </c>
      <c r="K96" s="12"/>
      <c r="L96" s="12"/>
      <c r="M96" s="12"/>
      <c r="N96" s="12"/>
      <c r="O96" s="12"/>
      <c r="P96" s="56">
        <f t="shared" si="18"/>
        <v>28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>
        <v>5000</v>
      </c>
      <c r="E98" s="12"/>
      <c r="F98" s="12">
        <v>2000</v>
      </c>
      <c r="G98" s="12"/>
      <c r="H98" s="12"/>
      <c r="I98" s="12">
        <v>2000</v>
      </c>
      <c r="J98" s="12">
        <v>42000</v>
      </c>
      <c r="K98" s="12"/>
      <c r="L98" s="12"/>
      <c r="M98" s="12"/>
      <c r="N98" s="12"/>
      <c r="O98" s="12"/>
      <c r="P98" s="56">
        <f t="shared" si="18"/>
        <v>51000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>
        <v>1</v>
      </c>
      <c r="J100" s="12">
        <v>5</v>
      </c>
      <c r="K100" s="12"/>
      <c r="L100" s="12"/>
      <c r="M100" s="12"/>
      <c r="N100" s="12"/>
      <c r="O100" s="12"/>
      <c r="P100" s="56">
        <f t="shared" si="18"/>
        <v>6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>
        <v>1000</v>
      </c>
      <c r="J102" s="12">
        <v>10000</v>
      </c>
      <c r="K102" s="12"/>
      <c r="L102" s="12"/>
      <c r="M102" s="12"/>
      <c r="N102" s="12"/>
      <c r="O102" s="12"/>
      <c r="P102" s="56">
        <f t="shared" si="18"/>
        <v>11000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7500</v>
      </c>
      <c r="E104" s="91">
        <f t="shared" ref="E104:O104" si="22">E105+E108</f>
        <v>0</v>
      </c>
      <c r="F104" s="91">
        <f t="shared" si="22"/>
        <v>4000</v>
      </c>
      <c r="G104" s="91">
        <f t="shared" si="22"/>
        <v>0</v>
      </c>
      <c r="H104" s="91">
        <f t="shared" si="22"/>
        <v>0</v>
      </c>
      <c r="I104" s="91">
        <f t="shared" si="22"/>
        <v>1573.12</v>
      </c>
      <c r="J104" s="91">
        <f t="shared" si="22"/>
        <v>66500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79573.119999999995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3000</v>
      </c>
      <c r="E105" s="91">
        <f t="shared" ref="E105:O108" si="23">E106+E107</f>
        <v>0</v>
      </c>
      <c r="F105" s="91">
        <f t="shared" si="23"/>
        <v>1000</v>
      </c>
      <c r="G105" s="91">
        <f t="shared" si="23"/>
        <v>0</v>
      </c>
      <c r="H105" s="91">
        <f t="shared" si="23"/>
        <v>0</v>
      </c>
      <c r="I105" s="91">
        <f t="shared" si="23"/>
        <v>1000</v>
      </c>
      <c r="J105" s="91">
        <f t="shared" si="23"/>
        <v>44000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49000</v>
      </c>
    </row>
    <row r="106" spans="1:16" ht="49.5" customHeight="1">
      <c r="A106" s="14" t="s">
        <v>246</v>
      </c>
      <c r="B106" s="262" t="s">
        <v>247</v>
      </c>
      <c r="C106" s="269"/>
      <c r="D106" s="12">
        <v>3000</v>
      </c>
      <c r="E106" s="12"/>
      <c r="F106" s="12">
        <v>1000</v>
      </c>
      <c r="G106" s="12"/>
      <c r="H106" s="12"/>
      <c r="I106" s="12">
        <v>1000</v>
      </c>
      <c r="J106" s="12">
        <v>38000</v>
      </c>
      <c r="K106" s="12"/>
      <c r="L106" s="12"/>
      <c r="M106" s="12"/>
      <c r="N106" s="12"/>
      <c r="O106" s="12"/>
      <c r="P106" s="56">
        <f t="shared" si="18"/>
        <v>43000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6000</v>
      </c>
      <c r="K107" s="12"/>
      <c r="L107" s="12"/>
      <c r="M107" s="12"/>
      <c r="N107" s="12"/>
      <c r="O107" s="12"/>
      <c r="P107" s="56">
        <f t="shared" si="18"/>
        <v>6000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4500</v>
      </c>
      <c r="E108" s="91">
        <f t="shared" si="23"/>
        <v>0</v>
      </c>
      <c r="F108" s="91">
        <f t="shared" si="23"/>
        <v>3000</v>
      </c>
      <c r="G108" s="91">
        <f t="shared" si="23"/>
        <v>0</v>
      </c>
      <c r="H108" s="91">
        <f t="shared" si="23"/>
        <v>0</v>
      </c>
      <c r="I108" s="91">
        <f t="shared" si="23"/>
        <v>573.12</v>
      </c>
      <c r="J108" s="91">
        <f t="shared" si="23"/>
        <v>22500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30573.119999999999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>
        <v>4500</v>
      </c>
      <c r="E110" s="12"/>
      <c r="F110" s="12">
        <v>3000</v>
      </c>
      <c r="G110" s="12"/>
      <c r="H110" s="12"/>
      <c r="I110" s="12">
        <v>573.12</v>
      </c>
      <c r="J110" s="12">
        <v>22500</v>
      </c>
      <c r="K110" s="12"/>
      <c r="L110" s="12"/>
      <c r="M110" s="12"/>
      <c r="N110" s="12"/>
      <c r="O110" s="12"/>
      <c r="P110" s="56">
        <f t="shared" si="18"/>
        <v>30573.119999999999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5000</v>
      </c>
      <c r="E111" s="28">
        <f t="shared" ref="E111:O111" si="24">E57-E75-E106-E109</f>
        <v>0</v>
      </c>
      <c r="F111" s="28">
        <f t="shared" si="24"/>
        <v>2000</v>
      </c>
      <c r="G111" s="28">
        <f t="shared" si="24"/>
        <v>0</v>
      </c>
      <c r="H111" s="28">
        <f t="shared" si="24"/>
        <v>0</v>
      </c>
      <c r="I111" s="28">
        <f t="shared" si="24"/>
        <v>2000</v>
      </c>
      <c r="J111" s="28">
        <f t="shared" si="24"/>
        <v>65500</v>
      </c>
      <c r="K111" s="28">
        <f t="shared" si="24"/>
        <v>0</v>
      </c>
      <c r="L111" s="28">
        <f t="shared" si="24"/>
        <v>2000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76500</v>
      </c>
    </row>
    <row r="112" spans="1:16" ht="71.25" customHeight="1">
      <c r="A112" s="14" t="s">
        <v>261</v>
      </c>
      <c r="B112" s="250" t="s">
        <v>262</v>
      </c>
      <c r="C112" s="251"/>
      <c r="D112" s="91">
        <f t="shared" ref="D112:O112" si="25">D113+D114</f>
        <v>5000</v>
      </c>
      <c r="E112" s="91">
        <f t="shared" si="25"/>
        <v>0</v>
      </c>
      <c r="F112" s="91">
        <f t="shared" si="25"/>
        <v>2000</v>
      </c>
      <c r="G112" s="91">
        <f t="shared" si="25"/>
        <v>0</v>
      </c>
      <c r="H112" s="91">
        <f t="shared" si="25"/>
        <v>0</v>
      </c>
      <c r="I112" s="91">
        <f t="shared" si="25"/>
        <v>2426.88</v>
      </c>
      <c r="J112" s="91">
        <f t="shared" si="25"/>
        <v>54000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63426.880000000005</v>
      </c>
    </row>
    <row r="113" spans="1:16" ht="49.5" customHeight="1">
      <c r="A113" s="14" t="s">
        <v>263</v>
      </c>
      <c r="B113" s="250" t="s">
        <v>264</v>
      </c>
      <c r="C113" s="251"/>
      <c r="D113" s="64">
        <f t="shared" ref="D113:O113" si="26">D98-D109</f>
        <v>5000</v>
      </c>
      <c r="E113" s="64">
        <f t="shared" si="26"/>
        <v>0</v>
      </c>
      <c r="F113" s="64">
        <f t="shared" si="26"/>
        <v>2000</v>
      </c>
      <c r="G113" s="64">
        <f t="shared" si="26"/>
        <v>0</v>
      </c>
      <c r="H113" s="64">
        <f t="shared" si="26"/>
        <v>0</v>
      </c>
      <c r="I113" s="64">
        <f t="shared" si="26"/>
        <v>2000</v>
      </c>
      <c r="J113" s="64">
        <f t="shared" si="26"/>
        <v>42000</v>
      </c>
      <c r="K113" s="64">
        <f t="shared" si="26"/>
        <v>0</v>
      </c>
      <c r="L113" s="64">
        <f t="shared" si="26"/>
        <v>0</v>
      </c>
      <c r="M113" s="64">
        <f t="shared" si="26"/>
        <v>0</v>
      </c>
      <c r="N113" s="64">
        <f t="shared" si="26"/>
        <v>0</v>
      </c>
      <c r="O113" s="64">
        <f t="shared" si="26"/>
        <v>0</v>
      </c>
      <c r="P113" s="56">
        <f t="shared" si="18"/>
        <v>51000</v>
      </c>
    </row>
    <row r="114" spans="1:16" ht="47.25" customHeight="1">
      <c r="A114" s="14" t="s">
        <v>265</v>
      </c>
      <c r="B114" s="267" t="s">
        <v>266</v>
      </c>
      <c r="C114" s="268"/>
      <c r="D114" s="158"/>
      <c r="E114" s="177"/>
      <c r="F114" s="177"/>
      <c r="G114" s="177"/>
      <c r="H114" s="177"/>
      <c r="I114" s="177">
        <v>426.88</v>
      </c>
      <c r="J114" s="177">
        <v>12000</v>
      </c>
      <c r="K114" s="177"/>
      <c r="L114" s="177"/>
      <c r="M114" s="177"/>
      <c r="N114" s="158"/>
      <c r="O114" s="158"/>
      <c r="P114" s="58">
        <f>D114+E114+F114+G114+H114+I114+J114+K114+L114+M114+N114+O114</f>
        <v>12426.88</v>
      </c>
    </row>
    <row r="115" spans="1:16" ht="103.5" customHeight="1">
      <c r="A115" s="14" t="s">
        <v>267</v>
      </c>
      <c r="B115" s="262" t="s">
        <v>268</v>
      </c>
      <c r="C115" s="269"/>
      <c r="D115" s="68">
        <v>2</v>
      </c>
      <c r="E115" s="68"/>
      <c r="F115" s="68">
        <v>3</v>
      </c>
      <c r="G115" s="68"/>
      <c r="H115" s="68"/>
      <c r="I115" s="68">
        <v>1</v>
      </c>
      <c r="J115" s="68">
        <v>7</v>
      </c>
      <c r="K115" s="68"/>
      <c r="L115" s="68"/>
      <c r="M115" s="68"/>
      <c r="N115" s="68"/>
      <c r="O115" s="68"/>
      <c r="P115" s="56">
        <f t="shared" si="18"/>
        <v>13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1" customHeight="1">
      <c r="A117" s="14" t="s">
        <v>271</v>
      </c>
      <c r="B117" s="239" t="s">
        <v>272</v>
      </c>
      <c r="C117" s="241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56">
        <f>D117+E117+F117+G117+H117+I117+J117+K117+L117+M117+N117+O117</f>
        <v>0</v>
      </c>
    </row>
    <row r="118" spans="1:16" ht="70.5" customHeight="1">
      <c r="A118" s="14" t="s">
        <v>273</v>
      </c>
      <c r="B118" s="197" t="s">
        <v>274</v>
      </c>
      <c r="C118" s="197"/>
      <c r="D118" s="12">
        <v>2</v>
      </c>
      <c r="E118" s="12"/>
      <c r="F118" s="12">
        <v>9</v>
      </c>
      <c r="G118" s="12"/>
      <c r="H118" s="12"/>
      <c r="I118" s="12">
        <v>1</v>
      </c>
      <c r="J118" s="12">
        <v>13</v>
      </c>
      <c r="K118" s="12"/>
      <c r="L118" s="12"/>
      <c r="M118" s="12"/>
      <c r="N118" s="17"/>
      <c r="O118" s="88"/>
      <c r="P118" s="56">
        <f t="shared" si="18"/>
        <v>25</v>
      </c>
    </row>
    <row r="119" spans="1:16" ht="71.25" customHeight="1">
      <c r="A119" s="14" t="s">
        <v>275</v>
      </c>
      <c r="B119" s="197" t="s">
        <v>276</v>
      </c>
      <c r="C119" s="197"/>
      <c r="D119" s="12">
        <v>3000</v>
      </c>
      <c r="E119" s="12"/>
      <c r="F119" s="12">
        <v>18073.12</v>
      </c>
      <c r="G119" s="12"/>
      <c r="H119" s="12"/>
      <c r="I119" s="12">
        <v>1000</v>
      </c>
      <c r="J119" s="12">
        <v>225500</v>
      </c>
      <c r="K119" s="12"/>
      <c r="L119" s="12"/>
      <c r="M119" s="12"/>
      <c r="N119" s="17"/>
      <c r="O119" s="88"/>
      <c r="P119" s="56">
        <f t="shared" si="18"/>
        <v>247573.12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53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8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45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8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3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5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438</v>
      </c>
      <c r="C133" s="47"/>
      <c r="D133" s="47"/>
      <c r="E133" s="47"/>
      <c r="F133" s="47"/>
      <c r="G133" s="47"/>
      <c r="H133" s="47"/>
      <c r="I133" s="47" t="s">
        <v>439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440</v>
      </c>
      <c r="C137" s="7"/>
      <c r="D137" s="7"/>
      <c r="E137" s="7"/>
      <c r="F137" s="7"/>
      <c r="G137" s="7"/>
      <c r="H137" s="7"/>
      <c r="I137" s="105">
        <v>45279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PZnDtGXzq/Jw57GKIqbGAKJO+/2xK2HMC+OG7pjUxvz7pES8ooK5ObFyFcSuz6WCi+0aawlxCaa1A8EgYQfyjA==" saltValue="/96vYLBhh2z6llinE7BHf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G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8" max="8" width="11" bestFit="1"/>
    <col min="16" max="16" width="12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441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441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40</v>
      </c>
      <c r="G20" s="86">
        <f t="shared" si="0"/>
        <v>0</v>
      </c>
      <c r="H20" s="86">
        <f t="shared" si="0"/>
        <v>0</v>
      </c>
      <c r="I20" s="86">
        <f t="shared" si="0"/>
        <v>62</v>
      </c>
      <c r="J20" s="86">
        <f t="shared" si="0"/>
        <v>79</v>
      </c>
      <c r="K20" s="86">
        <f t="shared" si="0"/>
        <v>0</v>
      </c>
      <c r="L20" s="86">
        <f t="shared" si="0"/>
        <v>45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226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95">
        <v>40</v>
      </c>
      <c r="G21" s="96">
        <v>0</v>
      </c>
      <c r="H21" s="96">
        <v>0</v>
      </c>
      <c r="I21" s="96">
        <v>62</v>
      </c>
      <c r="J21" s="96">
        <v>79</v>
      </c>
      <c r="K21" s="96">
        <v>0</v>
      </c>
      <c r="L21" s="96">
        <v>45</v>
      </c>
      <c r="M21" s="12"/>
      <c r="N21" s="12"/>
      <c r="O21" s="12"/>
      <c r="P21" s="56">
        <f t="shared" si="1"/>
        <v>226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40</v>
      </c>
      <c r="G27" s="87">
        <f t="shared" si="2"/>
        <v>0</v>
      </c>
      <c r="H27" s="87">
        <f t="shared" si="2"/>
        <v>0</v>
      </c>
      <c r="I27" s="87">
        <f t="shared" si="2"/>
        <v>62</v>
      </c>
      <c r="J27" s="87">
        <f t="shared" si="2"/>
        <v>79</v>
      </c>
      <c r="K27" s="87">
        <f t="shared" si="2"/>
        <v>0</v>
      </c>
      <c r="L27" s="87">
        <f t="shared" si="2"/>
        <v>45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226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95">
        <v>40</v>
      </c>
      <c r="G28" s="12"/>
      <c r="H28" s="12"/>
      <c r="I28" s="12">
        <v>59</v>
      </c>
      <c r="J28" s="12">
        <v>74</v>
      </c>
      <c r="K28" s="12"/>
      <c r="L28" s="12">
        <v>45</v>
      </c>
      <c r="M28" s="12"/>
      <c r="N28" s="17"/>
      <c r="O28" s="88"/>
      <c r="P28" s="56">
        <f t="shared" si="1"/>
        <v>218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>
        <v>3</v>
      </c>
      <c r="J30" s="12">
        <v>2</v>
      </c>
      <c r="K30" s="12"/>
      <c r="L30" s="12"/>
      <c r="M30" s="12"/>
      <c r="N30" s="17"/>
      <c r="O30" s="88"/>
      <c r="P30" s="56">
        <f t="shared" si="1"/>
        <v>5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3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3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3</v>
      </c>
      <c r="K32" s="12"/>
      <c r="L32" s="12"/>
      <c r="M32" s="12"/>
      <c r="N32" s="17"/>
      <c r="O32" s="88"/>
      <c r="P32" s="56">
        <f t="shared" si="1"/>
        <v>3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38</v>
      </c>
      <c r="G34" s="87">
        <f t="shared" si="4"/>
        <v>0</v>
      </c>
      <c r="H34" s="87">
        <f t="shared" si="4"/>
        <v>0</v>
      </c>
      <c r="I34" s="87">
        <f t="shared" si="4"/>
        <v>61</v>
      </c>
      <c r="J34" s="87">
        <f t="shared" si="4"/>
        <v>68</v>
      </c>
      <c r="K34" s="87">
        <f t="shared" si="4"/>
        <v>0</v>
      </c>
      <c r="L34" s="87">
        <f t="shared" si="4"/>
        <v>39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206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19</v>
      </c>
      <c r="G35" s="89">
        <f t="shared" si="5"/>
        <v>0</v>
      </c>
      <c r="H35" s="89">
        <f t="shared" si="5"/>
        <v>0</v>
      </c>
      <c r="I35" s="89">
        <f t="shared" si="5"/>
        <v>44</v>
      </c>
      <c r="J35" s="89">
        <f t="shared" si="5"/>
        <v>51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114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19</v>
      </c>
      <c r="G36" s="12"/>
      <c r="H36" s="12"/>
      <c r="I36" s="12">
        <v>41</v>
      </c>
      <c r="J36" s="12">
        <v>46</v>
      </c>
      <c r="K36" s="12"/>
      <c r="L36" s="12"/>
      <c r="M36" s="12"/>
      <c r="N36" s="17"/>
      <c r="O36" s="88"/>
      <c r="P36" s="56">
        <f t="shared" si="1"/>
        <v>106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>
        <v>3</v>
      </c>
      <c r="J38" s="12">
        <v>2</v>
      </c>
      <c r="K38" s="12"/>
      <c r="L38" s="12"/>
      <c r="M38" s="12"/>
      <c r="N38" s="17"/>
      <c r="O38" s="88"/>
      <c r="P38" s="56">
        <f t="shared" si="1"/>
        <v>5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3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3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3</v>
      </c>
      <c r="K40" s="12"/>
      <c r="L40" s="12"/>
      <c r="M40" s="12"/>
      <c r="N40" s="17"/>
      <c r="O40" s="88"/>
      <c r="P40" s="56">
        <f t="shared" si="1"/>
        <v>3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19</v>
      </c>
      <c r="G42" s="89">
        <f t="shared" si="7"/>
        <v>0</v>
      </c>
      <c r="H42" s="89">
        <f t="shared" si="7"/>
        <v>0</v>
      </c>
      <c r="I42" s="89">
        <f t="shared" si="7"/>
        <v>17</v>
      </c>
      <c r="J42" s="89">
        <f t="shared" si="7"/>
        <v>17</v>
      </c>
      <c r="K42" s="89">
        <f t="shared" si="7"/>
        <v>0</v>
      </c>
      <c r="L42" s="89">
        <f t="shared" si="7"/>
        <v>39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92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19</v>
      </c>
      <c r="G43" s="12"/>
      <c r="H43" s="90"/>
      <c r="I43" s="12">
        <v>17</v>
      </c>
      <c r="J43" s="12">
        <v>17</v>
      </c>
      <c r="K43" s="12"/>
      <c r="L43" s="12">
        <v>39</v>
      </c>
      <c r="M43" s="12"/>
      <c r="N43" s="17"/>
      <c r="O43" s="88"/>
      <c r="P43" s="56">
        <f t="shared" si="1"/>
        <v>92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2</v>
      </c>
      <c r="G49" s="87">
        <f t="shared" si="9"/>
        <v>0</v>
      </c>
      <c r="H49" s="87">
        <f t="shared" si="9"/>
        <v>0</v>
      </c>
      <c r="I49" s="87">
        <f t="shared" si="9"/>
        <v>1</v>
      </c>
      <c r="J49" s="87">
        <f t="shared" si="9"/>
        <v>11</v>
      </c>
      <c r="K49" s="87">
        <f t="shared" si="9"/>
        <v>0</v>
      </c>
      <c r="L49" s="87">
        <f t="shared" si="9"/>
        <v>6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20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>
        <v>2</v>
      </c>
      <c r="G50" s="12"/>
      <c r="H50" s="12"/>
      <c r="I50" s="12">
        <v>1</v>
      </c>
      <c r="J50" s="12">
        <v>8</v>
      </c>
      <c r="K50" s="12"/>
      <c r="L50" s="12">
        <v>6</v>
      </c>
      <c r="M50" s="12"/>
      <c r="N50" s="17"/>
      <c r="O50" s="88"/>
      <c r="P50" s="56">
        <f t="shared" si="1"/>
        <v>17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>
        <v>2</v>
      </c>
      <c r="K52" s="12"/>
      <c r="L52" s="12"/>
      <c r="M52" s="12"/>
      <c r="N52" s="17"/>
      <c r="O52" s="88"/>
      <c r="P52" s="56">
        <f t="shared" si="1"/>
        <v>2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1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1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>
        <v>1</v>
      </c>
      <c r="K54" s="12"/>
      <c r="L54" s="12"/>
      <c r="M54" s="12"/>
      <c r="N54" s="17"/>
      <c r="O54" s="88"/>
      <c r="P54" s="56">
        <f t="shared" si="1"/>
        <v>1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52000</v>
      </c>
      <c r="G57" s="91">
        <f t="shared" si="11"/>
        <v>0</v>
      </c>
      <c r="H57" s="91">
        <f t="shared" si="11"/>
        <v>0</v>
      </c>
      <c r="I57" s="91">
        <f t="shared" si="11"/>
        <v>40500</v>
      </c>
      <c r="J57" s="91">
        <f t="shared" si="11"/>
        <v>49500</v>
      </c>
      <c r="K57" s="91">
        <f t="shared" si="11"/>
        <v>0</v>
      </c>
      <c r="L57" s="91">
        <f t="shared" si="11"/>
        <v>68000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210000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78">
        <v>52000</v>
      </c>
      <c r="G58" s="12"/>
      <c r="H58" s="12"/>
      <c r="I58" s="178">
        <v>40500</v>
      </c>
      <c r="J58" s="179">
        <v>49500</v>
      </c>
      <c r="K58" s="12"/>
      <c r="L58" s="12">
        <v>68000</v>
      </c>
      <c r="M58" s="12"/>
      <c r="N58" s="12"/>
      <c r="O58" s="12"/>
      <c r="P58" s="56">
        <f t="shared" si="1"/>
        <v>210000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1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2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1</v>
      </c>
      <c r="K69" s="12"/>
      <c r="L69" s="12">
        <v>1</v>
      </c>
      <c r="M69" s="12"/>
      <c r="N69" s="12"/>
      <c r="O69" s="12"/>
      <c r="P69" s="56">
        <f t="shared" si="1"/>
        <v>2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2000</v>
      </c>
      <c r="K75" s="91">
        <f t="shared" si="15"/>
        <v>0</v>
      </c>
      <c r="L75" s="91">
        <f t="shared" si="15"/>
        <v>2000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4000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2000</v>
      </c>
      <c r="K76" s="12"/>
      <c r="L76" s="12">
        <v>2000</v>
      </c>
      <c r="M76" s="12"/>
      <c r="N76" s="12"/>
      <c r="O76" s="12"/>
      <c r="P76" s="56">
        <f t="shared" si="1"/>
        <v>4000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78">
        <v>6</v>
      </c>
      <c r="G96" s="12"/>
      <c r="H96" s="12"/>
      <c r="I96" s="178">
        <v>8</v>
      </c>
      <c r="J96" s="179">
        <v>6</v>
      </c>
      <c r="K96" s="12"/>
      <c r="L96" s="12">
        <v>18</v>
      </c>
      <c r="M96" s="12"/>
      <c r="N96" s="12"/>
      <c r="O96" s="12"/>
      <c r="P96" s="56">
        <f t="shared" si="18"/>
        <v>38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>
        <v>2</v>
      </c>
      <c r="G97" s="12"/>
      <c r="H97" s="12"/>
      <c r="I97" s="12">
        <v>8</v>
      </c>
      <c r="J97" s="12"/>
      <c r="K97" s="12"/>
      <c r="L97" s="12">
        <v>1</v>
      </c>
      <c r="M97" s="12"/>
      <c r="N97" s="12"/>
      <c r="O97" s="12"/>
      <c r="P97" s="56">
        <f t="shared" si="18"/>
        <v>11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78">
        <v>20000</v>
      </c>
      <c r="G98" s="12"/>
      <c r="H98" s="12"/>
      <c r="I98" s="178">
        <v>21000</v>
      </c>
      <c r="J98" s="12">
        <v>21000</v>
      </c>
      <c r="K98" s="12"/>
      <c r="L98" s="178">
        <v>36000</v>
      </c>
      <c r="M98" s="12"/>
      <c r="N98" s="12"/>
      <c r="O98" s="12"/>
      <c r="P98" s="56">
        <f t="shared" si="18"/>
        <v>98000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80">
        <v>5000</v>
      </c>
      <c r="G99" s="12"/>
      <c r="H99" s="12"/>
      <c r="I99" s="180">
        <v>21000</v>
      </c>
      <c r="J99" s="12"/>
      <c r="K99" s="12"/>
      <c r="L99" s="180">
        <v>2000</v>
      </c>
      <c r="M99" s="12"/>
      <c r="N99" s="12"/>
      <c r="O99" s="12"/>
      <c r="P99" s="56">
        <f t="shared" si="18"/>
        <v>28000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78">
        <v>8</v>
      </c>
      <c r="G100" s="12"/>
      <c r="H100" s="12"/>
      <c r="I100" s="178">
        <v>8</v>
      </c>
      <c r="J100" s="178">
        <v>5</v>
      </c>
      <c r="K100" s="12"/>
      <c r="L100" s="178">
        <v>2</v>
      </c>
      <c r="M100" s="12"/>
      <c r="N100" s="12"/>
      <c r="O100" s="12"/>
      <c r="P100" s="56">
        <f t="shared" si="18"/>
        <v>23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80">
        <v>6</v>
      </c>
      <c r="G101" s="12"/>
      <c r="H101" s="12"/>
      <c r="I101" s="180">
        <v>8</v>
      </c>
      <c r="J101" s="180">
        <v>1</v>
      </c>
      <c r="K101" s="12"/>
      <c r="L101" s="180">
        <v>0</v>
      </c>
      <c r="M101" s="12"/>
      <c r="N101" s="12"/>
      <c r="O101" s="12"/>
      <c r="P101" s="56">
        <f t="shared" si="18"/>
        <v>15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80">
        <v>16500</v>
      </c>
      <c r="G102" s="12"/>
      <c r="H102" s="12"/>
      <c r="I102" s="180">
        <v>14000</v>
      </c>
      <c r="J102" s="180">
        <v>15500</v>
      </c>
      <c r="K102" s="12"/>
      <c r="L102" s="180">
        <v>4000</v>
      </c>
      <c r="M102" s="12"/>
      <c r="N102" s="12"/>
      <c r="O102" s="12"/>
      <c r="P102" s="56">
        <f t="shared" si="18"/>
        <v>50000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80">
        <v>12000</v>
      </c>
      <c r="G103" s="12"/>
      <c r="H103" s="12"/>
      <c r="I103" s="180">
        <v>14000</v>
      </c>
      <c r="J103" s="180">
        <v>5000</v>
      </c>
      <c r="K103" s="12"/>
      <c r="L103" s="12"/>
      <c r="M103" s="12"/>
      <c r="N103" s="12"/>
      <c r="O103" s="12"/>
      <c r="P103" s="56">
        <f t="shared" si="18"/>
        <v>31000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32500</v>
      </c>
      <c r="G104" s="91">
        <f t="shared" si="22"/>
        <v>0</v>
      </c>
      <c r="H104" s="91">
        <f t="shared" si="22"/>
        <v>0</v>
      </c>
      <c r="I104" s="91">
        <f t="shared" si="22"/>
        <v>13520</v>
      </c>
      <c r="J104" s="91">
        <f t="shared" si="22"/>
        <v>67786</v>
      </c>
      <c r="K104" s="91">
        <f t="shared" si="22"/>
        <v>0</v>
      </c>
      <c r="L104" s="91">
        <f t="shared" si="22"/>
        <v>68000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181806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19000</v>
      </c>
      <c r="G105" s="91">
        <f t="shared" si="23"/>
        <v>0</v>
      </c>
      <c r="H105" s="91">
        <f t="shared" si="23"/>
        <v>0</v>
      </c>
      <c r="I105" s="91">
        <f t="shared" si="23"/>
        <v>8000</v>
      </c>
      <c r="J105" s="91">
        <f t="shared" si="23"/>
        <v>31000</v>
      </c>
      <c r="K105" s="91">
        <f t="shared" si="23"/>
        <v>0</v>
      </c>
      <c r="L105" s="91">
        <f t="shared" si="23"/>
        <v>42000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100000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78">
        <v>15000</v>
      </c>
      <c r="G106" s="12"/>
      <c r="H106" s="12"/>
      <c r="I106" s="12">
        <v>8000</v>
      </c>
      <c r="J106" s="178">
        <v>21000</v>
      </c>
      <c r="K106" s="12"/>
      <c r="L106" s="178">
        <v>38000</v>
      </c>
      <c r="M106" s="12"/>
      <c r="N106" s="12"/>
      <c r="O106" s="12"/>
      <c r="P106" s="56">
        <f t="shared" si="18"/>
        <v>82000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80">
        <v>4000</v>
      </c>
      <c r="G107" s="12"/>
      <c r="H107" s="12"/>
      <c r="I107" s="12"/>
      <c r="J107" s="180">
        <v>10000</v>
      </c>
      <c r="K107" s="12"/>
      <c r="L107" s="180">
        <v>4000</v>
      </c>
      <c r="M107" s="12"/>
      <c r="N107" s="12"/>
      <c r="O107" s="12"/>
      <c r="P107" s="56">
        <f t="shared" si="18"/>
        <v>18000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13500</v>
      </c>
      <c r="G108" s="91">
        <f t="shared" si="23"/>
        <v>0</v>
      </c>
      <c r="H108" s="91">
        <f t="shared" si="23"/>
        <v>0</v>
      </c>
      <c r="I108" s="91">
        <f t="shared" si="23"/>
        <v>5520</v>
      </c>
      <c r="J108" s="91">
        <f t="shared" si="23"/>
        <v>36786</v>
      </c>
      <c r="K108" s="91">
        <f t="shared" si="23"/>
        <v>0</v>
      </c>
      <c r="L108" s="91">
        <f t="shared" si="23"/>
        <v>26000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81806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78">
        <v>11000</v>
      </c>
      <c r="G109" s="12"/>
      <c r="H109" s="12"/>
      <c r="I109" s="12"/>
      <c r="J109" s="178">
        <v>17350</v>
      </c>
      <c r="K109" s="12"/>
      <c r="L109" s="12">
        <v>22000</v>
      </c>
      <c r="M109" s="12"/>
      <c r="N109" s="12"/>
      <c r="O109" s="12"/>
      <c r="P109" s="56">
        <f t="shared" si="18"/>
        <v>50350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80">
        <v>2500</v>
      </c>
      <c r="G110" s="12"/>
      <c r="H110" s="12"/>
      <c r="I110" s="12">
        <v>5520</v>
      </c>
      <c r="J110" s="180">
        <v>19436</v>
      </c>
      <c r="K110" s="12"/>
      <c r="L110" s="12">
        <v>4000</v>
      </c>
      <c r="M110" s="12"/>
      <c r="N110" s="12"/>
      <c r="O110" s="12"/>
      <c r="P110" s="56">
        <f t="shared" si="18"/>
        <v>31456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26000</v>
      </c>
      <c r="G111" s="28">
        <f t="shared" si="24"/>
        <v>0</v>
      </c>
      <c r="H111" s="28">
        <f t="shared" si="24"/>
        <v>0</v>
      </c>
      <c r="I111" s="28">
        <f t="shared" si="24"/>
        <v>32500</v>
      </c>
      <c r="J111" s="28">
        <f t="shared" si="24"/>
        <v>9150</v>
      </c>
      <c r="K111" s="28">
        <f t="shared" si="24"/>
        <v>0</v>
      </c>
      <c r="L111" s="28">
        <f t="shared" si="24"/>
        <v>6000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73650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24000</v>
      </c>
      <c r="G112" s="91">
        <f t="shared" si="25"/>
        <v>0</v>
      </c>
      <c r="H112" s="91">
        <f t="shared" si="25"/>
        <v>0</v>
      </c>
      <c r="I112" s="91">
        <f t="shared" si="25"/>
        <v>34883</v>
      </c>
      <c r="J112" s="91">
        <f t="shared" si="25"/>
        <v>6081</v>
      </c>
      <c r="K112" s="91">
        <f t="shared" si="25"/>
        <v>0</v>
      </c>
      <c r="L112" s="91">
        <f t="shared" si="25"/>
        <v>26000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90964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9000</v>
      </c>
      <c r="G113" s="91">
        <f t="shared" si="26"/>
        <v>0</v>
      </c>
      <c r="H113" s="91">
        <f t="shared" si="26"/>
        <v>0</v>
      </c>
      <c r="I113" s="91">
        <f t="shared" si="26"/>
        <v>21000</v>
      </c>
      <c r="J113" s="91">
        <f t="shared" si="26"/>
        <v>3650</v>
      </c>
      <c r="K113" s="91">
        <f t="shared" si="26"/>
        <v>0</v>
      </c>
      <c r="L113" s="91">
        <f t="shared" si="26"/>
        <v>14000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47650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99">
        <v>15000</v>
      </c>
      <c r="G114" s="104"/>
      <c r="H114" s="104"/>
      <c r="I114" s="99">
        <v>13883</v>
      </c>
      <c r="J114" s="100">
        <v>2431</v>
      </c>
      <c r="K114" s="104"/>
      <c r="L114" s="99">
        <v>12000</v>
      </c>
      <c r="M114" s="104"/>
      <c r="N114" s="104"/>
      <c r="O114" s="104"/>
      <c r="P114" s="56">
        <f t="shared" si="18"/>
        <v>43314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80">
        <v>4</v>
      </c>
      <c r="G115" s="12"/>
      <c r="H115" s="12"/>
      <c r="I115" s="180">
        <v>13</v>
      </c>
      <c r="J115" s="181">
        <v>3</v>
      </c>
      <c r="K115" s="12"/>
      <c r="L115" s="180">
        <v>3</v>
      </c>
      <c r="M115" s="12"/>
      <c r="N115" s="12"/>
      <c r="O115" s="12"/>
      <c r="P115" s="56">
        <f t="shared" si="18"/>
        <v>23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2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78">
        <v>22</v>
      </c>
      <c r="G118" s="12"/>
      <c r="H118" s="12"/>
      <c r="I118" s="178">
        <v>14</v>
      </c>
      <c r="J118" s="179">
        <v>22</v>
      </c>
      <c r="K118" s="12"/>
      <c r="L118" s="178">
        <v>3</v>
      </c>
      <c r="M118" s="12"/>
      <c r="N118" s="17"/>
      <c r="O118" s="88"/>
      <c r="P118" s="56">
        <f t="shared" si="18"/>
        <v>61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80">
        <v>33500</v>
      </c>
      <c r="G119" s="12"/>
      <c r="H119" s="12"/>
      <c r="I119" s="180">
        <v>17741</v>
      </c>
      <c r="J119" s="181">
        <v>46931</v>
      </c>
      <c r="K119" s="12"/>
      <c r="L119" s="180">
        <v>6000</v>
      </c>
      <c r="M119" s="12"/>
      <c r="N119" s="17"/>
      <c r="O119" s="88"/>
      <c r="P119" s="56">
        <f t="shared" si="18"/>
        <v>104172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127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21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64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42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9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4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5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442</v>
      </c>
      <c r="C133" s="47"/>
      <c r="D133" s="47"/>
      <c r="E133" s="47"/>
      <c r="F133" s="47"/>
      <c r="G133" s="47"/>
      <c r="H133" s="47" t="s">
        <v>443</v>
      </c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444</v>
      </c>
      <c r="C137" s="7"/>
      <c r="D137" s="7"/>
      <c r="E137" s="7"/>
      <c r="F137" s="7"/>
      <c r="G137" s="7"/>
      <c r="H137" s="105" t="s">
        <v>445</v>
      </c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olQ/nsKOZ3MPIFceuj9zyzPS3pZD392CDIAuD0hjpyZusWPq+5Rr+fLg7/kjuBfJTZBmidKUG2pJOBJMyemHbA==" saltValue="WKLN5C0+bNTJnlLAmBSe+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80" orientation="landscape" useFirstPageNumber="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446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447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37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2</v>
      </c>
      <c r="G20" s="86">
        <f t="shared" si="0"/>
        <v>0</v>
      </c>
      <c r="H20" s="86">
        <f t="shared" si="0"/>
        <v>0</v>
      </c>
      <c r="I20" s="86">
        <f t="shared" si="0"/>
        <v>3</v>
      </c>
      <c r="J20" s="86">
        <f t="shared" si="0"/>
        <v>163</v>
      </c>
      <c r="K20" s="86">
        <f t="shared" si="0"/>
        <v>0</v>
      </c>
      <c r="L20" s="86">
        <f t="shared" si="0"/>
        <v>8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176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2</v>
      </c>
      <c r="G21" s="12"/>
      <c r="H21" s="12"/>
      <c r="I21" s="12">
        <v>3</v>
      </c>
      <c r="J21" s="12">
        <v>163</v>
      </c>
      <c r="K21" s="12"/>
      <c r="L21" s="12">
        <v>8</v>
      </c>
      <c r="M21" s="12"/>
      <c r="N21" s="12"/>
      <c r="O21" s="12"/>
      <c r="P21" s="56">
        <f t="shared" si="1"/>
        <v>176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2</v>
      </c>
      <c r="G27" s="87">
        <f t="shared" si="2"/>
        <v>0</v>
      </c>
      <c r="H27" s="87">
        <f t="shared" si="2"/>
        <v>0</v>
      </c>
      <c r="I27" s="87">
        <f t="shared" si="2"/>
        <v>3</v>
      </c>
      <c r="J27" s="87">
        <f t="shared" si="2"/>
        <v>163</v>
      </c>
      <c r="K27" s="87">
        <f t="shared" si="2"/>
        <v>0</v>
      </c>
      <c r="L27" s="87">
        <f t="shared" si="2"/>
        <v>8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176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2</v>
      </c>
      <c r="G28" s="12"/>
      <c r="H28" s="12"/>
      <c r="I28" s="12">
        <v>1</v>
      </c>
      <c r="J28" s="12">
        <v>161</v>
      </c>
      <c r="K28" s="12"/>
      <c r="L28" s="12">
        <v>8</v>
      </c>
      <c r="M28" s="12"/>
      <c r="N28" s="17"/>
      <c r="O28" s="88"/>
      <c r="P28" s="56">
        <f t="shared" si="1"/>
        <v>172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>
        <v>2</v>
      </c>
      <c r="J30" s="12"/>
      <c r="K30" s="12"/>
      <c r="L30" s="12"/>
      <c r="M30" s="12"/>
      <c r="N30" s="17"/>
      <c r="O30" s="88"/>
      <c r="P30" s="56">
        <f t="shared" si="1"/>
        <v>2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2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2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2</v>
      </c>
      <c r="K32" s="12"/>
      <c r="L32" s="12"/>
      <c r="M32" s="12"/>
      <c r="N32" s="17"/>
      <c r="O32" s="88"/>
      <c r="P32" s="56">
        <f t="shared" si="1"/>
        <v>2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2</v>
      </c>
      <c r="G34" s="87">
        <f t="shared" si="4"/>
        <v>0</v>
      </c>
      <c r="H34" s="87">
        <f t="shared" si="4"/>
        <v>0</v>
      </c>
      <c r="I34" s="87">
        <f t="shared" si="4"/>
        <v>3</v>
      </c>
      <c r="J34" s="87">
        <f t="shared" si="4"/>
        <v>163</v>
      </c>
      <c r="K34" s="87">
        <f t="shared" si="4"/>
        <v>0</v>
      </c>
      <c r="L34" s="87">
        <f t="shared" si="4"/>
        <v>7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175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2</v>
      </c>
      <c r="J35" s="89">
        <f t="shared" si="5"/>
        <v>145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147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143</v>
      </c>
      <c r="K36" s="12"/>
      <c r="L36" s="12"/>
      <c r="M36" s="12"/>
      <c r="N36" s="17"/>
      <c r="O36" s="88"/>
      <c r="P36" s="56">
        <f t="shared" si="1"/>
        <v>143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>
        <v>2</v>
      </c>
      <c r="J38" s="12"/>
      <c r="K38" s="12"/>
      <c r="L38" s="12"/>
      <c r="M38" s="12"/>
      <c r="N38" s="17"/>
      <c r="O38" s="88"/>
      <c r="P38" s="56">
        <f t="shared" si="1"/>
        <v>2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2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2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2</v>
      </c>
      <c r="K40" s="12"/>
      <c r="L40" s="12"/>
      <c r="M40" s="12"/>
      <c r="N40" s="17"/>
      <c r="O40" s="88"/>
      <c r="P40" s="56">
        <f t="shared" si="1"/>
        <v>2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2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 t="shared" si="7"/>
        <v>18</v>
      </c>
      <c r="K42" s="89">
        <f t="shared" si="7"/>
        <v>0</v>
      </c>
      <c r="L42" s="89">
        <f t="shared" si="7"/>
        <v>7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28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2</v>
      </c>
      <c r="G43" s="12"/>
      <c r="H43" s="90"/>
      <c r="I43" s="12">
        <v>1</v>
      </c>
      <c r="J43" s="12">
        <v>18</v>
      </c>
      <c r="K43" s="12"/>
      <c r="L43" s="12">
        <v>7</v>
      </c>
      <c r="M43" s="12"/>
      <c r="N43" s="17"/>
      <c r="O43" s="88"/>
      <c r="P43" s="56">
        <f t="shared" si="1"/>
        <v>28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1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>
        <v>1</v>
      </c>
      <c r="M50" s="12"/>
      <c r="N50" s="17"/>
      <c r="O50" s="88"/>
      <c r="P50" s="56">
        <f t="shared" si="1"/>
        <v>1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2000</v>
      </c>
      <c r="G57" s="91">
        <f t="shared" si="11"/>
        <v>0</v>
      </c>
      <c r="H57" s="91">
        <f t="shared" si="11"/>
        <v>0</v>
      </c>
      <c r="I57" s="91">
        <f t="shared" si="11"/>
        <v>1000</v>
      </c>
      <c r="J57" s="91">
        <f t="shared" si="11"/>
        <v>40500</v>
      </c>
      <c r="K57" s="91">
        <f t="shared" si="11"/>
        <v>0</v>
      </c>
      <c r="L57" s="91">
        <f t="shared" si="11"/>
        <v>14000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57500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2000</v>
      </c>
      <c r="G58" s="12"/>
      <c r="H58" s="12"/>
      <c r="I58" s="12">
        <v>1000</v>
      </c>
      <c r="J58" s="12">
        <v>40500</v>
      </c>
      <c r="K58" s="12"/>
      <c r="L58" s="12">
        <v>14000</v>
      </c>
      <c r="M58" s="12"/>
      <c r="N58" s="12"/>
      <c r="O58" s="12"/>
      <c r="P58" s="56">
        <f t="shared" si="1"/>
        <v>57500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>
        <v>2</v>
      </c>
      <c r="G96" s="12"/>
      <c r="H96" s="12"/>
      <c r="I96" s="12"/>
      <c r="J96" s="12">
        <v>6</v>
      </c>
      <c r="K96" s="12"/>
      <c r="L96" s="12">
        <v>1</v>
      </c>
      <c r="M96" s="12"/>
      <c r="N96" s="12"/>
      <c r="O96" s="12"/>
      <c r="P96" s="56">
        <f t="shared" si="18"/>
        <v>9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>
        <v>2</v>
      </c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2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2000</v>
      </c>
      <c r="G98" s="12"/>
      <c r="H98" s="12"/>
      <c r="I98" s="12"/>
      <c r="J98" s="12">
        <v>15000</v>
      </c>
      <c r="K98" s="12"/>
      <c r="L98" s="12">
        <v>2000</v>
      </c>
      <c r="M98" s="12"/>
      <c r="N98" s="12"/>
      <c r="O98" s="12"/>
      <c r="P98" s="56">
        <f t="shared" si="18"/>
        <v>19000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>
        <v>2000</v>
      </c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2000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>
        <v>1</v>
      </c>
      <c r="G100" s="12"/>
      <c r="H100" s="12"/>
      <c r="I100" s="12"/>
      <c r="J100" s="12">
        <v>5</v>
      </c>
      <c r="K100" s="12"/>
      <c r="L100" s="12">
        <v>1</v>
      </c>
      <c r="M100" s="12"/>
      <c r="N100" s="12"/>
      <c r="O100" s="12"/>
      <c r="P100" s="56">
        <f t="shared" si="18"/>
        <v>7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>
        <v>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1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>
        <v>1000</v>
      </c>
      <c r="G102" s="12"/>
      <c r="H102" s="12"/>
      <c r="I102" s="12"/>
      <c r="J102" s="12">
        <v>10000</v>
      </c>
      <c r="K102" s="12"/>
      <c r="L102" s="12">
        <v>2000</v>
      </c>
      <c r="M102" s="12"/>
      <c r="N102" s="12"/>
      <c r="O102" s="12"/>
      <c r="P102" s="56">
        <f t="shared" si="18"/>
        <v>13000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>
        <v>1000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1000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4000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38500</v>
      </c>
      <c r="K104" s="91">
        <f t="shared" si="22"/>
        <v>0</v>
      </c>
      <c r="L104" s="91">
        <f t="shared" si="22"/>
        <v>12000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54500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3000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21500</v>
      </c>
      <c r="K105" s="91">
        <f t="shared" si="23"/>
        <v>0</v>
      </c>
      <c r="L105" s="91">
        <f t="shared" si="23"/>
        <v>8000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32500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21500</v>
      </c>
      <c r="K106" s="12"/>
      <c r="L106" s="12">
        <v>8000</v>
      </c>
      <c r="M106" s="12"/>
      <c r="N106" s="12"/>
      <c r="O106" s="12"/>
      <c r="P106" s="56">
        <f t="shared" si="18"/>
        <v>29500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3000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3000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1000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17000</v>
      </c>
      <c r="K108" s="91">
        <f t="shared" si="23"/>
        <v>0</v>
      </c>
      <c r="L108" s="91">
        <f t="shared" si="23"/>
        <v>4000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22000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9000</v>
      </c>
      <c r="K109" s="12"/>
      <c r="L109" s="12">
        <v>2000</v>
      </c>
      <c r="M109" s="12"/>
      <c r="N109" s="12"/>
      <c r="O109" s="12"/>
      <c r="P109" s="56">
        <f t="shared" si="18"/>
        <v>11000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1000</v>
      </c>
      <c r="G110" s="12"/>
      <c r="H110" s="12"/>
      <c r="I110" s="12"/>
      <c r="J110" s="12">
        <v>8000</v>
      </c>
      <c r="K110" s="12"/>
      <c r="L110" s="12">
        <v>2000</v>
      </c>
      <c r="M110" s="12"/>
      <c r="N110" s="12"/>
      <c r="O110" s="12"/>
      <c r="P110" s="56">
        <f t="shared" si="18"/>
        <v>11000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2000</v>
      </c>
      <c r="G111" s="28">
        <f t="shared" si="24"/>
        <v>0</v>
      </c>
      <c r="H111" s="28">
        <f t="shared" si="24"/>
        <v>0</v>
      </c>
      <c r="I111" s="28">
        <f t="shared" si="24"/>
        <v>1000</v>
      </c>
      <c r="J111" s="28">
        <f t="shared" si="24"/>
        <v>10000</v>
      </c>
      <c r="K111" s="28">
        <f t="shared" si="24"/>
        <v>0</v>
      </c>
      <c r="L111" s="28">
        <f t="shared" si="24"/>
        <v>4000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17000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2000</v>
      </c>
      <c r="G112" s="91">
        <f t="shared" si="25"/>
        <v>0</v>
      </c>
      <c r="H112" s="91">
        <f t="shared" si="25"/>
        <v>0</v>
      </c>
      <c r="I112" s="91">
        <f t="shared" si="25"/>
        <v>1000</v>
      </c>
      <c r="J112" s="91">
        <f t="shared" si="25"/>
        <v>13000</v>
      </c>
      <c r="K112" s="91">
        <f t="shared" si="25"/>
        <v>0</v>
      </c>
      <c r="L112" s="91">
        <f t="shared" si="25"/>
        <v>2000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18000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2000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6000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8000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>
        <v>1000</v>
      </c>
      <c r="J114" s="104">
        <v>7000</v>
      </c>
      <c r="K114" s="104"/>
      <c r="L114" s="104">
        <v>2000</v>
      </c>
      <c r="M114" s="104"/>
      <c r="N114" s="104"/>
      <c r="O114" s="104"/>
      <c r="P114" s="56">
        <f t="shared" si="18"/>
        <v>10000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>
        <v>1</v>
      </c>
      <c r="G116" s="12"/>
      <c r="H116" s="12"/>
      <c r="I116" s="12"/>
      <c r="J116" s="12">
        <v>7</v>
      </c>
      <c r="K116" s="12"/>
      <c r="L116" s="12">
        <v>2</v>
      </c>
      <c r="M116" s="12"/>
      <c r="N116" s="12"/>
      <c r="O116" s="12"/>
      <c r="P116" s="56">
        <f t="shared" si="18"/>
        <v>10</v>
      </c>
    </row>
    <row r="117" spans="1:16" ht="107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>
        <v>4</v>
      </c>
      <c r="G118" s="12"/>
      <c r="H118" s="12"/>
      <c r="I118" s="12">
        <v>2</v>
      </c>
      <c r="J118" s="12">
        <v>5</v>
      </c>
      <c r="K118" s="12"/>
      <c r="L118" s="12"/>
      <c r="M118" s="12"/>
      <c r="N118" s="17"/>
      <c r="O118" s="88"/>
      <c r="P118" s="56">
        <f t="shared" si="18"/>
        <v>11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>
        <v>13000</v>
      </c>
      <c r="G119" s="12"/>
      <c r="H119" s="12"/>
      <c r="I119" s="12">
        <v>2000</v>
      </c>
      <c r="J119" s="12">
        <v>10000</v>
      </c>
      <c r="K119" s="12"/>
      <c r="L119" s="12"/>
      <c r="M119" s="12"/>
      <c r="N119" s="17"/>
      <c r="O119" s="88"/>
      <c r="P119" s="56">
        <f t="shared" si="18"/>
        <v>25000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70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20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38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6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2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22.5">
      <c r="A133" s="47"/>
      <c r="B133" s="50" t="s">
        <v>448</v>
      </c>
      <c r="C133" s="47"/>
      <c r="D133" s="47"/>
      <c r="E133" s="47"/>
      <c r="F133" s="47"/>
      <c r="G133" s="47"/>
      <c r="H133" s="47"/>
      <c r="I133" s="182" t="s">
        <v>430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449</v>
      </c>
      <c r="C137" s="7"/>
      <c r="D137" s="7"/>
      <c r="E137" s="7"/>
      <c r="F137" s="7"/>
      <c r="G137" s="7"/>
      <c r="H137" s="7"/>
      <c r="I137" s="183" t="s">
        <v>430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IaIIy/h8ElEvf8JI3baAEidPb/vijH0OF/zCnBWKjKKm0iR/YbHeh8sN12O5p2DZXLvSTyk/99luIJZmN8l7Lg==" saltValue="lxqdCaF7w1h1O0lL1SdXt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85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32" zoomScale="70" workbookViewId="0">
      <selection activeCell="F64" sqref="F64"/>
    </sheetView>
  </sheetViews>
  <sheetFormatPr defaultRowHeight="15"/>
  <cols>
    <col min="2" max="2" width="18.5703125" customWidth="1"/>
    <col min="3" max="3" width="18.28515625" customWidth="1"/>
    <col min="10" max="10" width="11.85546875" customWidth="1"/>
    <col min="16" max="16" width="12.28515625" customWidth="1"/>
    <col min="18" max="18" width="13.140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54" t="s">
        <v>120</v>
      </c>
      <c r="B20" s="243" t="s">
        <v>121</v>
      </c>
      <c r="C20" s="244"/>
      <c r="D20" s="55">
        <f>D21+D22+D23+D24</f>
        <v>160</v>
      </c>
      <c r="E20" s="55">
        <f t="shared" ref="E20:O20" si="0">E21+E22+E23+E24</f>
        <v>0</v>
      </c>
      <c r="F20" s="55">
        <f t="shared" si="0"/>
        <v>384</v>
      </c>
      <c r="G20" s="55">
        <f t="shared" si="0"/>
        <v>1</v>
      </c>
      <c r="H20" s="55">
        <f t="shared" si="0"/>
        <v>0</v>
      </c>
      <c r="I20" s="55">
        <f t="shared" si="0"/>
        <v>339</v>
      </c>
      <c r="J20" s="55">
        <f t="shared" si="0"/>
        <v>6473</v>
      </c>
      <c r="K20" s="55">
        <f t="shared" si="0"/>
        <v>0</v>
      </c>
      <c r="L20" s="55">
        <f t="shared" si="0"/>
        <v>2734</v>
      </c>
      <c r="M20" s="55">
        <f t="shared" si="0"/>
        <v>0</v>
      </c>
      <c r="N20" s="55">
        <f t="shared" si="0"/>
        <v>0</v>
      </c>
      <c r="O20" s="55">
        <f t="shared" si="0"/>
        <v>0</v>
      </c>
      <c r="P20" s="56">
        <f t="shared" ref="P20:P83" si="1">D20+E20+F20+G20+H20+I20+J20+K20+L20+M20+N20+O20</f>
        <v>10091</v>
      </c>
    </row>
    <row r="21" spans="1:18" ht="74.25" customHeight="1">
      <c r="A21" s="54" t="s">
        <v>122</v>
      </c>
      <c r="B21" s="239" t="s">
        <v>123</v>
      </c>
      <c r="C21" s="240"/>
      <c r="D21" s="57">
        <f>SUM(Агрызский:Ютазинский!D21)</f>
        <v>156</v>
      </c>
      <c r="E21" s="57">
        <f>SUM(Агрызский:Ютазинский!E21)</f>
        <v>0</v>
      </c>
      <c r="F21" s="57">
        <f>SUM(Агрызский:Ютазинский!F21)</f>
        <v>379</v>
      </c>
      <c r="G21" s="57">
        <f>SUM(Агрызский:Ютазинский!G21)</f>
        <v>0</v>
      </c>
      <c r="H21" s="57">
        <f>SUM(Агрызский:Ютазинский!H21)</f>
        <v>0</v>
      </c>
      <c r="I21" s="57">
        <f>SUM(Агрызский:Ютазинский!I21)</f>
        <v>339</v>
      </c>
      <c r="J21" s="57">
        <f>SUM(Агрызский:Ютазинский!J21)</f>
        <v>5513</v>
      </c>
      <c r="K21" s="57">
        <f>SUM(Агрызский:Ютазинский!K21)</f>
        <v>0</v>
      </c>
      <c r="L21" s="57">
        <f>SUM(Агрызский:Ютазинский!L21)</f>
        <v>2734</v>
      </c>
      <c r="M21" s="57">
        <f>SUM(Агрызский:Ютазинский!M21)</f>
        <v>0</v>
      </c>
      <c r="N21" s="57">
        <f>SUM(Агрызский:Ютазинский!N21)</f>
        <v>0</v>
      </c>
      <c r="O21" s="57">
        <f>SUM(Агрызский:Ютазинский!O21)</f>
        <v>0</v>
      </c>
      <c r="P21" s="58">
        <f t="shared" si="1"/>
        <v>9121</v>
      </c>
    </row>
    <row r="22" spans="1:18" ht="96.75" customHeight="1">
      <c r="A22" s="54" t="s">
        <v>124</v>
      </c>
      <c r="B22" s="239" t="s">
        <v>125</v>
      </c>
      <c r="C22" s="240"/>
      <c r="D22" s="57">
        <f>SUM(Агрызский:Ютазинский!D22)</f>
        <v>4</v>
      </c>
      <c r="E22" s="57">
        <f>SUM(Агрызский:Ютазинский!E22)</f>
        <v>0</v>
      </c>
      <c r="F22" s="57">
        <f>SUM(Агрызский:Ютазинский!F22)</f>
        <v>5</v>
      </c>
      <c r="G22" s="57">
        <f>SUM(Агрызский:Ютазинский!G22)</f>
        <v>0</v>
      </c>
      <c r="H22" s="57">
        <f>SUM(Агрызский:Ютазинский!H22)</f>
        <v>0</v>
      </c>
      <c r="I22" s="57">
        <f>SUM(Агрызский:Ютазинский!I22)</f>
        <v>0</v>
      </c>
      <c r="J22" s="57">
        <f>SUM(Агрызский:Ютазинский!J22)</f>
        <v>960</v>
      </c>
      <c r="K22" s="57">
        <f>SUM(Агрызский:Ютазинский!K22)</f>
        <v>0</v>
      </c>
      <c r="L22" s="57">
        <f>SUM(Агрызский:Ютазинский!L22)</f>
        <v>0</v>
      </c>
      <c r="M22" s="57">
        <f>SUM(Агрызский:Ютазинский!M22)</f>
        <v>0</v>
      </c>
      <c r="N22" s="57">
        <f>SUM(Агрызский:Ютазинский!N22)</f>
        <v>0</v>
      </c>
      <c r="O22" s="57">
        <f>SUM(Агрызский:Ютазинский!O22)</f>
        <v>0</v>
      </c>
      <c r="P22" s="58">
        <f t="shared" si="1"/>
        <v>969</v>
      </c>
    </row>
    <row r="23" spans="1:18" ht="93.75" customHeight="1">
      <c r="A23" s="54" t="s">
        <v>126</v>
      </c>
      <c r="B23" s="239" t="s">
        <v>127</v>
      </c>
      <c r="C23" s="240"/>
      <c r="D23" s="57">
        <f>SUM(Агрызский:Ютазинский!D23)</f>
        <v>0</v>
      </c>
      <c r="E23" s="57">
        <f>SUM(Агрызский:Ютазинский!E23)</f>
        <v>0</v>
      </c>
      <c r="F23" s="57">
        <f>SUM(Агрызский:Ютазинский!F23)</f>
        <v>0</v>
      </c>
      <c r="G23" s="57">
        <f>SUM(Агрызский:Ютазинский!G23)</f>
        <v>0</v>
      </c>
      <c r="H23" s="57">
        <f>SUM(Агрызский:Ютазинский!H23)</f>
        <v>0</v>
      </c>
      <c r="I23" s="57">
        <f>SUM(Агрызский:Ютазинский!I23)</f>
        <v>0</v>
      </c>
      <c r="J23" s="57">
        <f>SUM(Агрызский:Ютазинский!J23)</f>
        <v>0</v>
      </c>
      <c r="K23" s="57">
        <f>SUM(Агрызский:Ютазинский!K23)</f>
        <v>0</v>
      </c>
      <c r="L23" s="57">
        <f>SUM(Агрызский:Ютазинский!L23)</f>
        <v>0</v>
      </c>
      <c r="M23" s="57">
        <f>SUM(Агрызский:Ютазинский!M23)</f>
        <v>0</v>
      </c>
      <c r="N23" s="57">
        <f>SUM(Агрызский:Ютазинский!N23)</f>
        <v>0</v>
      </c>
      <c r="O23" s="57">
        <f>SUM(Агрызский:Ютазинский!O23)</f>
        <v>0</v>
      </c>
      <c r="P23" s="58">
        <f t="shared" si="1"/>
        <v>0</v>
      </c>
    </row>
    <row r="24" spans="1:18" ht="26.25" customHeight="1">
      <c r="A24" s="54" t="s">
        <v>128</v>
      </c>
      <c r="B24" s="239" t="s">
        <v>129</v>
      </c>
      <c r="C24" s="240"/>
      <c r="D24" s="57">
        <f>SUM(Агрызский:Ютазинский!D24)</f>
        <v>0</v>
      </c>
      <c r="E24" s="57">
        <f>SUM(Агрызский:Ютазинский!E24)</f>
        <v>0</v>
      </c>
      <c r="F24" s="57">
        <f>SUM(Агрызский:Ютазинский!F24)</f>
        <v>0</v>
      </c>
      <c r="G24" s="57">
        <f>SUM(Агрызский:Ютазинский!G24)</f>
        <v>1</v>
      </c>
      <c r="H24" s="57">
        <f>SUM(Агрызский:Ютазинский!H24)</f>
        <v>0</v>
      </c>
      <c r="I24" s="57">
        <f>SUM(Агрызский:Ютазинский!I24)</f>
        <v>0</v>
      </c>
      <c r="J24" s="57">
        <f>SUM(Агрызский:Ютазинский!J24)</f>
        <v>0</v>
      </c>
      <c r="K24" s="57">
        <f>SUM(Агрызский:Ютазинский!K24)</f>
        <v>0</v>
      </c>
      <c r="L24" s="57">
        <f>SUM(Агрызский:Ютазинский!L24)</f>
        <v>0</v>
      </c>
      <c r="M24" s="57">
        <f>SUM(Агрызский:Ютазинский!M24)</f>
        <v>0</v>
      </c>
      <c r="N24" s="57">
        <f>SUM(Агрызский:Ютазинский!N24)</f>
        <v>0</v>
      </c>
      <c r="O24" s="57">
        <f>SUM(Агрызский:Ютазинский!O24)</f>
        <v>0</v>
      </c>
      <c r="P24" s="58">
        <f t="shared" si="1"/>
        <v>1</v>
      </c>
    </row>
    <row r="25" spans="1:18" ht="48" customHeight="1">
      <c r="A25" s="54" t="s">
        <v>130</v>
      </c>
      <c r="B25" s="239" t="s">
        <v>131</v>
      </c>
      <c r="C25" s="240"/>
      <c r="D25" s="57">
        <f>SUM(Агрызский:Ютазинский!D25)</f>
        <v>0</v>
      </c>
      <c r="E25" s="57">
        <f>SUM(Агрызский:Ютазинский!E25)</f>
        <v>0</v>
      </c>
      <c r="F25" s="57">
        <f>SUM(Агрызский:Ютазинский!F25)</f>
        <v>1</v>
      </c>
      <c r="G25" s="57">
        <f>SUM(Агрызский:Ютазинский!G25)</f>
        <v>0</v>
      </c>
      <c r="H25" s="57">
        <f>SUM(Агрызский:Ютазинский!H25)</f>
        <v>0</v>
      </c>
      <c r="I25" s="57">
        <f>SUM(Агрызский:Ютазинский!I25)</f>
        <v>3</v>
      </c>
      <c r="J25" s="57">
        <f>SUM(Агрызский:Ютазинский!J25)</f>
        <v>34</v>
      </c>
      <c r="K25" s="57">
        <f>SUM(Агрызский:Ютазинский!K25)</f>
        <v>0</v>
      </c>
      <c r="L25" s="57">
        <f>SUM(Агрызский:Ютазинский!L25)</f>
        <v>7</v>
      </c>
      <c r="M25" s="57">
        <f>SUM(Агрызский:Ютазинский!M25)</f>
        <v>0</v>
      </c>
      <c r="N25" s="57">
        <f>SUM(Агрызский:Ютазинский!N25)</f>
        <v>0</v>
      </c>
      <c r="O25" s="57">
        <f>SUM(Агрызский:Ютазинский!O25)</f>
        <v>0</v>
      </c>
      <c r="P25" s="58">
        <f t="shared" si="1"/>
        <v>45</v>
      </c>
      <c r="R25" s="22">
        <f>P25*100/P20</f>
        <v>0.44594192845109504</v>
      </c>
    </row>
    <row r="26" spans="1:18" ht="79.5" customHeight="1">
      <c r="A26" s="54" t="s">
        <v>132</v>
      </c>
      <c r="B26" s="239" t="s">
        <v>133</v>
      </c>
      <c r="C26" s="240"/>
      <c r="D26" s="57">
        <f>SUM(Агрызский:Ютазинский!D26)</f>
        <v>0</v>
      </c>
      <c r="E26" s="57">
        <f>SUM(Агрызский:Ютазинский!E26)</f>
        <v>0</v>
      </c>
      <c r="F26" s="57">
        <f>SUM(Агрызский:Ютазинский!F26)</f>
        <v>0</v>
      </c>
      <c r="G26" s="57">
        <f>SUM(Агрызский:Ютазинский!G26)</f>
        <v>0</v>
      </c>
      <c r="H26" s="57">
        <f>SUM(Агрызский:Ютазинский!H26)</f>
        <v>0</v>
      </c>
      <c r="I26" s="57">
        <f>SUM(Агрызский:Ютазинский!I26)</f>
        <v>0</v>
      </c>
      <c r="J26" s="57">
        <f>SUM(Агрызский:Ютазинский!J26)</f>
        <v>4</v>
      </c>
      <c r="K26" s="57">
        <f>SUM(Агрызский:Ютазинский!K26)</f>
        <v>0</v>
      </c>
      <c r="L26" s="57">
        <f>SUM(Агрызский:Ютазинский!L26)</f>
        <v>0</v>
      </c>
      <c r="M26" s="57">
        <f>SUM(Агрызский:Ютазинский!M26)</f>
        <v>0</v>
      </c>
      <c r="N26" s="57">
        <f>SUM(Агрызский:Ютазинский!N26)</f>
        <v>0</v>
      </c>
      <c r="O26" s="57">
        <f>SUM(Агрызский:Ютазинский!O26)</f>
        <v>0</v>
      </c>
      <c r="P26" s="58">
        <f t="shared" si="1"/>
        <v>4</v>
      </c>
    </row>
    <row r="27" spans="1:18" ht="68.25" customHeight="1">
      <c r="A27" s="54" t="s">
        <v>134</v>
      </c>
      <c r="B27" s="243" t="s">
        <v>135</v>
      </c>
      <c r="C27" s="244"/>
      <c r="D27" s="59">
        <f>IF(D28+D29+D30+D31=D34+D49, SUM(D28+D29+D30+D31),"Ошибка! Проверьте правильность заполнения пунктов 9, 10 и 11")</f>
        <v>160</v>
      </c>
      <c r="E27" s="59">
        <f t="shared" ref="E27:O27" si="2">IF(E28+E29+E30+E31=E34+E49, SUM(E28+E29+E30+E31),"Ошибка! Проверьте правильность заполнения пунктов 9, 10 и 11")</f>
        <v>0</v>
      </c>
      <c r="F27" s="59">
        <f t="shared" si="2"/>
        <v>385</v>
      </c>
      <c r="G27" s="59">
        <f t="shared" si="2"/>
        <v>1</v>
      </c>
      <c r="H27" s="59">
        <f t="shared" si="2"/>
        <v>0</v>
      </c>
      <c r="I27" s="59">
        <f t="shared" si="2"/>
        <v>337</v>
      </c>
      <c r="J27" s="59" t="str">
        <f t="shared" si="2"/>
        <v>Ошибка! Проверьте правильность заполнения пунктов 9, 10 и 11</v>
      </c>
      <c r="K27" s="59">
        <f t="shared" si="2"/>
        <v>0</v>
      </c>
      <c r="L27" s="59">
        <f t="shared" si="2"/>
        <v>2725</v>
      </c>
      <c r="M27" s="59">
        <f t="shared" si="2"/>
        <v>0</v>
      </c>
      <c r="N27" s="59">
        <f t="shared" si="2"/>
        <v>0</v>
      </c>
      <c r="O27" s="59">
        <f t="shared" si="2"/>
        <v>0</v>
      </c>
      <c r="P27" s="56" t="e">
        <f t="shared" si="1"/>
        <v>#VALUE!</v>
      </c>
    </row>
    <row r="28" spans="1:18" ht="15.75">
      <c r="A28" s="14" t="s">
        <v>136</v>
      </c>
      <c r="B28" s="239" t="s">
        <v>137</v>
      </c>
      <c r="C28" s="240"/>
      <c r="D28" s="57">
        <f>SUM(Агрызский:Ютазинский!D28)</f>
        <v>159</v>
      </c>
      <c r="E28" s="57">
        <f>SUM(Агрызский:Ютазинский!E28)</f>
        <v>0</v>
      </c>
      <c r="F28" s="57">
        <f>SUM(Агрызский:Ютазинский!F28)</f>
        <v>384</v>
      </c>
      <c r="G28" s="57">
        <f>SUM(Агрызский:Ютазинский!G28)</f>
        <v>0</v>
      </c>
      <c r="H28" s="57">
        <f>SUM(Агрызский:Ютазинский!H28)</f>
        <v>0</v>
      </c>
      <c r="I28" s="57">
        <f>SUM(Агрызский:Ютазинский!I28)</f>
        <v>318</v>
      </c>
      <c r="J28" s="57">
        <f>SUM(Агрызский:Ютазинский!J28)</f>
        <v>6124</v>
      </c>
      <c r="K28" s="57">
        <f>SUM(Агрызский:Ютазинский!K28)</f>
        <v>0</v>
      </c>
      <c r="L28" s="57">
        <f>SUM(Агрызский:Ютазинский!L28)</f>
        <v>2695</v>
      </c>
      <c r="M28" s="57">
        <f>SUM(Агрызский:Ютазинский!M28)</f>
        <v>0</v>
      </c>
      <c r="N28" s="57">
        <f>SUM(Агрызский:Ютазинский!N28)</f>
        <v>0</v>
      </c>
      <c r="O28" s="57">
        <f>SUM(Агрызский:Ютазинский!O28)</f>
        <v>0</v>
      </c>
      <c r="P28" s="58">
        <f t="shared" si="1"/>
        <v>9680</v>
      </c>
    </row>
    <row r="29" spans="1:18" ht="15.75">
      <c r="A29" s="14" t="s">
        <v>138</v>
      </c>
      <c r="B29" s="239" t="s">
        <v>139</v>
      </c>
      <c r="C29" s="240"/>
      <c r="D29" s="57">
        <f>SUM(Агрызский:Ютазинский!D29)</f>
        <v>1</v>
      </c>
      <c r="E29" s="57">
        <f>SUM(Агрызский:Ютазинский!E29)</f>
        <v>0</v>
      </c>
      <c r="F29" s="57">
        <f>SUM(Агрызский:Ютазинский!F29)</f>
        <v>0</v>
      </c>
      <c r="G29" s="57">
        <f>SUM(Агрызский:Ютазинский!G29)</f>
        <v>0</v>
      </c>
      <c r="H29" s="57">
        <f>SUM(Агрызский:Ютазинский!H29)</f>
        <v>0</v>
      </c>
      <c r="I29" s="57">
        <f>SUM(Агрызский:Ютазинский!I29)</f>
        <v>3</v>
      </c>
      <c r="J29" s="57">
        <f>SUM(Агрызский:Ютазинский!J29)</f>
        <v>56</v>
      </c>
      <c r="K29" s="57">
        <f>SUM(Агрызский:Ютазинский!K29)</f>
        <v>0</v>
      </c>
      <c r="L29" s="57">
        <f>SUM(Агрызский:Ютазинский!L29)</f>
        <v>30</v>
      </c>
      <c r="M29" s="57">
        <f>SUM(Агрызский:Ютазинский!M29)</f>
        <v>0</v>
      </c>
      <c r="N29" s="57">
        <f>SUM(Агрызский:Ютазинский!N29)</f>
        <v>0</v>
      </c>
      <c r="O29" s="57">
        <f>SUM(Агрызский:Ютазинский!O29)</f>
        <v>0</v>
      </c>
      <c r="P29" s="58">
        <f t="shared" si="1"/>
        <v>90</v>
      </c>
    </row>
    <row r="30" spans="1:18" ht="15.75">
      <c r="A30" s="14" t="s">
        <v>140</v>
      </c>
      <c r="B30" s="239" t="s">
        <v>141</v>
      </c>
      <c r="C30" s="240"/>
      <c r="D30" s="57">
        <f>SUM(Агрызский:Ютазинский!D30)</f>
        <v>0</v>
      </c>
      <c r="E30" s="57">
        <f>SUM(Агрызский:Ютазинский!E30)</f>
        <v>0</v>
      </c>
      <c r="F30" s="57">
        <f>SUM(Агрызский:Ютазинский!F30)</f>
        <v>0</v>
      </c>
      <c r="G30" s="57">
        <f>SUM(Агрызский:Ютазинский!G30)</f>
        <v>0</v>
      </c>
      <c r="H30" s="57">
        <f>SUM(Агрызский:Ютазинский!H30)</f>
        <v>0</v>
      </c>
      <c r="I30" s="57">
        <f>SUM(Агрызский:Ютазинский!I30)</f>
        <v>12</v>
      </c>
      <c r="J30" s="57">
        <f>SUM(Агрызский:Ютазинский!J30)</f>
        <v>64</v>
      </c>
      <c r="K30" s="57">
        <f>SUM(Агрызский:Ютазинский!K30)</f>
        <v>0</v>
      </c>
      <c r="L30" s="57">
        <f>SUM(Агрызский:Ютазинский!L30)</f>
        <v>0</v>
      </c>
      <c r="M30" s="57">
        <f>SUM(Агрызский:Ютазинский!M30)</f>
        <v>0</v>
      </c>
      <c r="N30" s="57">
        <f>SUM(Агрызский:Ютазинский!N30)</f>
        <v>0</v>
      </c>
      <c r="O30" s="57">
        <f>SUM(Агрызский:Ютазинский!O30)</f>
        <v>0</v>
      </c>
      <c r="P30" s="58">
        <f t="shared" si="1"/>
        <v>76</v>
      </c>
    </row>
    <row r="31" spans="1:18" ht="15.75">
      <c r="A31" s="14" t="s">
        <v>142</v>
      </c>
      <c r="B31" s="245" t="s">
        <v>143</v>
      </c>
      <c r="C31" s="246"/>
      <c r="D31" s="60">
        <f>D32+D33</f>
        <v>0</v>
      </c>
      <c r="E31" s="60">
        <f t="shared" ref="E31:O31" si="3">E32+E33</f>
        <v>0</v>
      </c>
      <c r="F31" s="60">
        <f t="shared" si="3"/>
        <v>1</v>
      </c>
      <c r="G31" s="60">
        <f t="shared" si="3"/>
        <v>1</v>
      </c>
      <c r="H31" s="60">
        <f t="shared" si="3"/>
        <v>0</v>
      </c>
      <c r="I31" s="60">
        <f t="shared" si="3"/>
        <v>4</v>
      </c>
      <c r="J31" s="60">
        <f t="shared" si="3"/>
        <v>209</v>
      </c>
      <c r="K31" s="60">
        <f t="shared" si="3"/>
        <v>0</v>
      </c>
      <c r="L31" s="60">
        <f t="shared" si="3"/>
        <v>0</v>
      </c>
      <c r="M31" s="60">
        <f t="shared" si="3"/>
        <v>0</v>
      </c>
      <c r="N31" s="60">
        <f t="shared" si="3"/>
        <v>0</v>
      </c>
      <c r="O31" s="60">
        <f t="shared" si="3"/>
        <v>0</v>
      </c>
      <c r="P31" s="56">
        <f t="shared" si="1"/>
        <v>215</v>
      </c>
    </row>
    <row r="32" spans="1:18" ht="15.75">
      <c r="A32" s="14" t="s">
        <v>144</v>
      </c>
      <c r="B32" s="239" t="s">
        <v>145</v>
      </c>
      <c r="C32" s="240"/>
      <c r="D32" s="57">
        <f>SUM(Агрызский:Ютазинский!D32)</f>
        <v>0</v>
      </c>
      <c r="E32" s="57">
        <f>SUM(Агрызский:Ютазинский!E32)</f>
        <v>0</v>
      </c>
      <c r="F32" s="57">
        <f>SUM(Агрызский:Ютазинский!F32)</f>
        <v>0</v>
      </c>
      <c r="G32" s="57">
        <f>SUM(Агрызский:Ютазинский!G32)</f>
        <v>0</v>
      </c>
      <c r="H32" s="57">
        <f>SUM(Агрызский:Ютазинский!H32)</f>
        <v>0</v>
      </c>
      <c r="I32" s="57">
        <f>SUM(Агрызский:Ютазинский!I32)</f>
        <v>4</v>
      </c>
      <c r="J32" s="57">
        <f>SUM(Агрызский:Ютазинский!J32)</f>
        <v>175</v>
      </c>
      <c r="K32" s="57">
        <f>SUM(Агрызский:Ютазинский!K32)</f>
        <v>0</v>
      </c>
      <c r="L32" s="57">
        <f>SUM(Агрызский:Ютазинский!L32)</f>
        <v>0</v>
      </c>
      <c r="M32" s="57">
        <f>SUM(Агрызский:Ютазинский!M32)</f>
        <v>0</v>
      </c>
      <c r="N32" s="57">
        <f>SUM(Агрызский:Ютазинский!N32)</f>
        <v>0</v>
      </c>
      <c r="O32" s="57">
        <f>SUM(Агрызский:Ютазинский!O32)</f>
        <v>0</v>
      </c>
      <c r="P32" s="58">
        <f t="shared" si="1"/>
        <v>179</v>
      </c>
    </row>
    <row r="33" spans="1:18" ht="15.75">
      <c r="A33" s="61" t="s">
        <v>146</v>
      </c>
      <c r="B33" s="247" t="s">
        <v>147</v>
      </c>
      <c r="C33" s="247"/>
      <c r="D33" s="57">
        <f>SUM(Агрызский:Ютазинский!D33)</f>
        <v>0</v>
      </c>
      <c r="E33" s="57">
        <f>SUM(Агрызский:Ютазинский!E33)</f>
        <v>0</v>
      </c>
      <c r="F33" s="57">
        <f>SUM(Агрызский:Ютазинский!F33)</f>
        <v>1</v>
      </c>
      <c r="G33" s="57">
        <f>SUM(Агрызский:Ютазинский!G33)</f>
        <v>1</v>
      </c>
      <c r="H33" s="57">
        <f>SUM(Агрызский:Ютазинский!H33)</f>
        <v>0</v>
      </c>
      <c r="I33" s="57">
        <f>SUM(Агрызский:Ютазинский!I33)</f>
        <v>0</v>
      </c>
      <c r="J33" s="57">
        <f>SUM(Агрызский:Ютазинский!J33)</f>
        <v>34</v>
      </c>
      <c r="K33" s="57">
        <f>SUM(Агрызский:Ютазинский!K33)</f>
        <v>0</v>
      </c>
      <c r="L33" s="57">
        <f>SUM(Агрызский:Ютазинский!L33)</f>
        <v>0</v>
      </c>
      <c r="M33" s="57">
        <f>SUM(Агрызский:Ютазинский!M33)</f>
        <v>0</v>
      </c>
      <c r="N33" s="57">
        <f>SUM(Агрызский:Ютазинский!N33)</f>
        <v>0</v>
      </c>
      <c r="O33" s="57">
        <f>SUM(Агрызский:Ютазинский!O33)</f>
        <v>0</v>
      </c>
      <c r="P33" s="58">
        <f t="shared" si="1"/>
        <v>36</v>
      </c>
    </row>
    <row r="34" spans="1:18" ht="47.25" customHeight="1">
      <c r="A34" s="14" t="s">
        <v>148</v>
      </c>
      <c r="B34" s="243" t="s">
        <v>149</v>
      </c>
      <c r="C34" s="244"/>
      <c r="D34" s="62">
        <f>D35+D42</f>
        <v>158</v>
      </c>
      <c r="E34" s="62">
        <f t="shared" ref="E34:O34" si="4">E35+E42</f>
        <v>0</v>
      </c>
      <c r="F34" s="62">
        <f t="shared" si="4"/>
        <v>382</v>
      </c>
      <c r="G34" s="62">
        <f t="shared" si="4"/>
        <v>1</v>
      </c>
      <c r="H34" s="62">
        <f t="shared" si="4"/>
        <v>0</v>
      </c>
      <c r="I34" s="62">
        <f t="shared" si="4"/>
        <v>334</v>
      </c>
      <c r="J34" s="62">
        <f t="shared" si="4"/>
        <v>6336</v>
      </c>
      <c r="K34" s="62">
        <f t="shared" si="4"/>
        <v>0</v>
      </c>
      <c r="L34" s="62">
        <f t="shared" si="4"/>
        <v>2627</v>
      </c>
      <c r="M34" s="62">
        <f t="shared" si="4"/>
        <v>0</v>
      </c>
      <c r="N34" s="62">
        <f t="shared" si="4"/>
        <v>0</v>
      </c>
      <c r="O34" s="62">
        <f t="shared" si="4"/>
        <v>0</v>
      </c>
      <c r="P34" s="56">
        <f t="shared" si="1"/>
        <v>9838</v>
      </c>
    </row>
    <row r="35" spans="1:18" ht="36" customHeight="1">
      <c r="A35" s="54" t="s">
        <v>150</v>
      </c>
      <c r="B35" s="245" t="s">
        <v>151</v>
      </c>
      <c r="C35" s="246"/>
      <c r="D35" s="63">
        <f>D36+D37+D38+D39</f>
        <v>53</v>
      </c>
      <c r="E35" s="63">
        <f t="shared" ref="E35:O35" si="5">E36+E37+E38+E39</f>
        <v>0</v>
      </c>
      <c r="F35" s="63">
        <f t="shared" si="5"/>
        <v>166</v>
      </c>
      <c r="G35" s="63">
        <f t="shared" si="5"/>
        <v>0</v>
      </c>
      <c r="H35" s="63">
        <f t="shared" si="5"/>
        <v>0</v>
      </c>
      <c r="I35" s="63">
        <f t="shared" si="5"/>
        <v>209</v>
      </c>
      <c r="J35" s="63">
        <f t="shared" si="5"/>
        <v>4706</v>
      </c>
      <c r="K35" s="63">
        <f t="shared" si="5"/>
        <v>0</v>
      </c>
      <c r="L35" s="63">
        <f t="shared" si="5"/>
        <v>37</v>
      </c>
      <c r="M35" s="63">
        <f t="shared" si="5"/>
        <v>0</v>
      </c>
      <c r="N35" s="63">
        <f t="shared" si="5"/>
        <v>0</v>
      </c>
      <c r="O35" s="63">
        <f t="shared" si="5"/>
        <v>0</v>
      </c>
      <c r="P35" s="56">
        <f t="shared" si="1"/>
        <v>5171</v>
      </c>
      <c r="R35" s="22" t="e">
        <f>P35*100/P27</f>
        <v>#VALUE!</v>
      </c>
    </row>
    <row r="36" spans="1:18" ht="15.75">
      <c r="A36" s="14" t="s">
        <v>152</v>
      </c>
      <c r="B36" s="239" t="s">
        <v>137</v>
      </c>
      <c r="C36" s="240"/>
      <c r="D36" s="57">
        <f>SUM(Агрызский:Ютазинский!D36)</f>
        <v>52</v>
      </c>
      <c r="E36" s="57">
        <f>SUM(Агрызский:Ютазинский!E36)</f>
        <v>0</v>
      </c>
      <c r="F36" s="57">
        <f>SUM(Агрызский:Ютазинский!F36)</f>
        <v>166</v>
      </c>
      <c r="G36" s="57">
        <f>SUM(Агрызский:Ютазинский!G36)</f>
        <v>0</v>
      </c>
      <c r="H36" s="57">
        <f>SUM(Агрызский:Ютазинский!H36)</f>
        <v>0</v>
      </c>
      <c r="I36" s="57">
        <f>SUM(Агрызский:Ютазинский!I36)</f>
        <v>191</v>
      </c>
      <c r="J36" s="57">
        <f>SUM(Агрызский:Ютазинский!J36)</f>
        <v>4415</v>
      </c>
      <c r="K36" s="57">
        <f>SUM(Агрызский:Ютазинский!K36)</f>
        <v>0</v>
      </c>
      <c r="L36" s="57">
        <f>SUM(Агрызский:Ютазинский!L36)</f>
        <v>37</v>
      </c>
      <c r="M36" s="57">
        <f>SUM(Агрызский:Ютазинский!M36)</f>
        <v>0</v>
      </c>
      <c r="N36" s="57">
        <f>SUM(Агрызский:Ютазинский!N36)</f>
        <v>0</v>
      </c>
      <c r="O36" s="57">
        <f>SUM(Агрызский:Ютазинский!O36)</f>
        <v>0</v>
      </c>
      <c r="P36" s="58">
        <f t="shared" si="1"/>
        <v>4861</v>
      </c>
    </row>
    <row r="37" spans="1:18" ht="15.75">
      <c r="A37" s="14" t="s">
        <v>153</v>
      </c>
      <c r="B37" s="239" t="s">
        <v>139</v>
      </c>
      <c r="C37" s="240"/>
      <c r="D37" s="57">
        <f>SUM(Агрызский:Ютазинский!D37)</f>
        <v>1</v>
      </c>
      <c r="E37" s="57">
        <f>SUM(Агрызский:Ютазинский!E37)</f>
        <v>0</v>
      </c>
      <c r="F37" s="57">
        <f>SUM(Агрызский:Ютазинский!F37)</f>
        <v>0</v>
      </c>
      <c r="G37" s="57">
        <f>SUM(Агрызский:Ютазинский!G37)</f>
        <v>0</v>
      </c>
      <c r="H37" s="57">
        <f>SUM(Агрызский:Ютазинский!H37)</f>
        <v>0</v>
      </c>
      <c r="I37" s="57">
        <f>SUM(Агрызский:Ютазинский!I37)</f>
        <v>3</v>
      </c>
      <c r="J37" s="57">
        <f>SUM(Агрызский:Ютазинский!J37)</f>
        <v>44</v>
      </c>
      <c r="K37" s="57">
        <f>SUM(Агрызский:Ютазинский!K37)</f>
        <v>0</v>
      </c>
      <c r="L37" s="57">
        <f>SUM(Агрызский:Ютазинский!L37)</f>
        <v>0</v>
      </c>
      <c r="M37" s="57">
        <f>SUM(Агрызский:Ютазинский!M37)</f>
        <v>0</v>
      </c>
      <c r="N37" s="57">
        <f>SUM(Агрызский:Ютазинский!N37)</f>
        <v>0</v>
      </c>
      <c r="O37" s="57">
        <f>SUM(Агрызский:Ютазинский!O37)</f>
        <v>0</v>
      </c>
      <c r="P37" s="58">
        <f t="shared" si="1"/>
        <v>48</v>
      </c>
    </row>
    <row r="38" spans="1:18" ht="15.75">
      <c r="A38" s="14" t="s">
        <v>154</v>
      </c>
      <c r="B38" s="239" t="s">
        <v>141</v>
      </c>
      <c r="C38" s="240"/>
      <c r="D38" s="57">
        <f>SUM(Агрызский:Ютазинский!D38)</f>
        <v>0</v>
      </c>
      <c r="E38" s="57">
        <f>SUM(Агрызский:Ютазинский!E38)</f>
        <v>0</v>
      </c>
      <c r="F38" s="57">
        <f>SUM(Агрызский:Ютазинский!F38)</f>
        <v>0</v>
      </c>
      <c r="G38" s="57">
        <f>SUM(Агрызский:Ютазинский!G38)</f>
        <v>0</v>
      </c>
      <c r="H38" s="57">
        <f>SUM(Агрызский:Ютазинский!H38)</f>
        <v>0</v>
      </c>
      <c r="I38" s="57">
        <f>SUM(Агрызский:Ютазинский!I38)</f>
        <v>12</v>
      </c>
      <c r="J38" s="57">
        <f>SUM(Агрызский:Ютазинский!J38)</f>
        <v>66</v>
      </c>
      <c r="K38" s="57">
        <f>SUM(Агрызский:Ютазинский!K38)</f>
        <v>0</v>
      </c>
      <c r="L38" s="57">
        <f>SUM(Агрызский:Ютазинский!L38)</f>
        <v>0</v>
      </c>
      <c r="M38" s="57">
        <f>SUM(Агрызский:Ютазинский!M38)</f>
        <v>0</v>
      </c>
      <c r="N38" s="57">
        <f>SUM(Агрызский:Ютазинский!N38)</f>
        <v>0</v>
      </c>
      <c r="O38" s="57">
        <f>SUM(Агрызский:Ютазинский!O38)</f>
        <v>0</v>
      </c>
      <c r="P38" s="58">
        <f t="shared" si="1"/>
        <v>78</v>
      </c>
    </row>
    <row r="39" spans="1:18" ht="15.75">
      <c r="A39" s="14" t="s">
        <v>155</v>
      </c>
      <c r="B39" s="245" t="s">
        <v>143</v>
      </c>
      <c r="C39" s="246"/>
      <c r="D39" s="60">
        <f>D40+D41</f>
        <v>0</v>
      </c>
      <c r="E39" s="60">
        <f t="shared" ref="E39:O39" si="6">E40+E41</f>
        <v>0</v>
      </c>
      <c r="F39" s="60">
        <f t="shared" si="6"/>
        <v>0</v>
      </c>
      <c r="G39" s="60">
        <f t="shared" si="6"/>
        <v>0</v>
      </c>
      <c r="H39" s="60">
        <f t="shared" si="6"/>
        <v>0</v>
      </c>
      <c r="I39" s="60">
        <f t="shared" si="6"/>
        <v>3</v>
      </c>
      <c r="J39" s="60">
        <f t="shared" si="6"/>
        <v>181</v>
      </c>
      <c r="K39" s="60">
        <f t="shared" si="6"/>
        <v>0</v>
      </c>
      <c r="L39" s="60">
        <f t="shared" si="6"/>
        <v>0</v>
      </c>
      <c r="M39" s="60">
        <f t="shared" si="6"/>
        <v>0</v>
      </c>
      <c r="N39" s="60">
        <f t="shared" si="6"/>
        <v>0</v>
      </c>
      <c r="O39" s="60">
        <f t="shared" si="6"/>
        <v>0</v>
      </c>
      <c r="P39" s="56">
        <f t="shared" si="1"/>
        <v>184</v>
      </c>
    </row>
    <row r="40" spans="1:18" ht="15.75">
      <c r="A40" s="14" t="s">
        <v>156</v>
      </c>
      <c r="B40" s="239" t="s">
        <v>145</v>
      </c>
      <c r="C40" s="240"/>
      <c r="D40" s="57">
        <f>SUM(Агрызский:Ютазинский!D40)</f>
        <v>0</v>
      </c>
      <c r="E40" s="57">
        <f>SUM(Агрызский:Ютазинский!E40)</f>
        <v>0</v>
      </c>
      <c r="F40" s="57">
        <f>SUM(Агрызский:Ютазинский!F40)</f>
        <v>0</v>
      </c>
      <c r="G40" s="57">
        <f>SUM(Агрызский:Ютазинский!G40)</f>
        <v>0</v>
      </c>
      <c r="H40" s="57">
        <f>SUM(Агрызский:Ютазинский!H40)</f>
        <v>0</v>
      </c>
      <c r="I40" s="57">
        <f>SUM(Агрызский:Ютазинский!I40)</f>
        <v>3</v>
      </c>
      <c r="J40" s="57">
        <f>SUM(Агрызский:Ютазинский!J40)</f>
        <v>158</v>
      </c>
      <c r="K40" s="57">
        <f>SUM(Агрызский:Ютазинский!K40)</f>
        <v>0</v>
      </c>
      <c r="L40" s="57">
        <f>SUM(Агрызский:Ютазинский!L40)</f>
        <v>0</v>
      </c>
      <c r="M40" s="57">
        <f>SUM(Агрызский:Ютазинский!M40)</f>
        <v>0</v>
      </c>
      <c r="N40" s="57">
        <f>SUM(Агрызский:Ютазинский!N40)</f>
        <v>0</v>
      </c>
      <c r="O40" s="57">
        <f>SUM(Агрызский:Ютазинский!O40)</f>
        <v>0</v>
      </c>
      <c r="P40" s="58">
        <f t="shared" si="1"/>
        <v>161</v>
      </c>
    </row>
    <row r="41" spans="1:18" ht="15.75">
      <c r="A41" s="14" t="s">
        <v>157</v>
      </c>
      <c r="B41" s="239" t="s">
        <v>147</v>
      </c>
      <c r="C41" s="240"/>
      <c r="D41" s="57">
        <f>SUM(Агрызский:Ютазинский!D41)</f>
        <v>0</v>
      </c>
      <c r="E41" s="57">
        <f>SUM(Агрызский:Ютазинский!E41)</f>
        <v>0</v>
      </c>
      <c r="F41" s="57">
        <f>SUM(Агрызский:Ютазинский!F41)</f>
        <v>0</v>
      </c>
      <c r="G41" s="57">
        <f>SUM(Агрызский:Ютазинский!G41)</f>
        <v>0</v>
      </c>
      <c r="H41" s="57">
        <f>SUM(Агрызский:Ютазинский!H41)</f>
        <v>0</v>
      </c>
      <c r="I41" s="57">
        <f>SUM(Агрызский:Ютазинский!I41)</f>
        <v>0</v>
      </c>
      <c r="J41" s="57">
        <f>SUM(Агрызский:Ютазинский!J41)</f>
        <v>23</v>
      </c>
      <c r="K41" s="57">
        <f>SUM(Агрызский:Ютазинский!K41)</f>
        <v>0</v>
      </c>
      <c r="L41" s="57">
        <f>SUM(Агрызский:Ютазинский!L41)</f>
        <v>0</v>
      </c>
      <c r="M41" s="57">
        <f>SUM(Агрызский:Ютазинский!M41)</f>
        <v>0</v>
      </c>
      <c r="N41" s="57">
        <f>SUM(Агрызский:Ютазинский!N41)</f>
        <v>0</v>
      </c>
      <c r="O41" s="57">
        <f>SUM(Агрызский:Ютазинский!O41)</f>
        <v>0</v>
      </c>
      <c r="P41" s="58">
        <f t="shared" si="1"/>
        <v>23</v>
      </c>
    </row>
    <row r="42" spans="1:18" ht="36" customHeight="1">
      <c r="A42" s="54" t="s">
        <v>158</v>
      </c>
      <c r="B42" s="245" t="s">
        <v>159</v>
      </c>
      <c r="C42" s="246"/>
      <c r="D42" s="60">
        <f>D43+D44+D45+D46</f>
        <v>105</v>
      </c>
      <c r="E42" s="60">
        <f t="shared" ref="E42:O42" si="7">E43+E44+E45+E46</f>
        <v>0</v>
      </c>
      <c r="F42" s="60">
        <f t="shared" si="7"/>
        <v>216</v>
      </c>
      <c r="G42" s="60">
        <f t="shared" si="7"/>
        <v>1</v>
      </c>
      <c r="H42" s="60">
        <f t="shared" si="7"/>
        <v>0</v>
      </c>
      <c r="I42" s="60">
        <f t="shared" si="7"/>
        <v>125</v>
      </c>
      <c r="J42" s="60">
        <f t="shared" si="7"/>
        <v>1630</v>
      </c>
      <c r="K42" s="60">
        <f t="shared" si="7"/>
        <v>0</v>
      </c>
      <c r="L42" s="60">
        <f t="shared" si="7"/>
        <v>2590</v>
      </c>
      <c r="M42" s="60">
        <f t="shared" si="7"/>
        <v>0</v>
      </c>
      <c r="N42" s="60">
        <f t="shared" si="7"/>
        <v>0</v>
      </c>
      <c r="O42" s="60">
        <f t="shared" si="7"/>
        <v>0</v>
      </c>
      <c r="P42" s="56">
        <f t="shared" si="1"/>
        <v>4667</v>
      </c>
      <c r="R42" s="22" t="e">
        <f>P42*100/P27</f>
        <v>#VALUE!</v>
      </c>
    </row>
    <row r="43" spans="1:18" ht="15.75">
      <c r="A43" s="14" t="s">
        <v>160</v>
      </c>
      <c r="B43" s="239" t="s">
        <v>137</v>
      </c>
      <c r="C43" s="240"/>
      <c r="D43" s="57">
        <f>SUM(Агрызский:Ютазинский!D43)</f>
        <v>105</v>
      </c>
      <c r="E43" s="57">
        <f>SUM(Агрызский:Ютазинский!E43)</f>
        <v>0</v>
      </c>
      <c r="F43" s="57">
        <f>SUM(Агрызский:Ютазинский!F43)</f>
        <v>216</v>
      </c>
      <c r="G43" s="57">
        <f>SUM(Агрызский:Ютазинский!G43)</f>
        <v>0</v>
      </c>
      <c r="H43" s="57">
        <f>SUM(Агрызский:Ютазинский!H43)</f>
        <v>0</v>
      </c>
      <c r="I43" s="57">
        <f>SUM(Агрызский:Ютазинский!I43)</f>
        <v>124</v>
      </c>
      <c r="J43" s="57">
        <f>SUM(Агрызский:Ютазинский!J43)</f>
        <v>1596</v>
      </c>
      <c r="K43" s="57">
        <f>SUM(Агрызский:Ютазинский!K43)</f>
        <v>0</v>
      </c>
      <c r="L43" s="57">
        <f>SUM(Агрызский:Ютазинский!L43)</f>
        <v>2563</v>
      </c>
      <c r="M43" s="57">
        <f>SUM(Агрызский:Ютазинский!M43)</f>
        <v>0</v>
      </c>
      <c r="N43" s="57">
        <f>SUM(Агрызский:Ютазинский!N43)</f>
        <v>0</v>
      </c>
      <c r="O43" s="57">
        <f>SUM(Агрызский:Ютазинский!O43)</f>
        <v>0</v>
      </c>
      <c r="P43" s="58">
        <f t="shared" si="1"/>
        <v>4604</v>
      </c>
    </row>
    <row r="44" spans="1:18" ht="15.75">
      <c r="A44" s="14" t="s">
        <v>161</v>
      </c>
      <c r="B44" s="239" t="s">
        <v>139</v>
      </c>
      <c r="C44" s="240"/>
      <c r="D44" s="57">
        <f>SUM(Агрызский:Ютазинский!D44)</f>
        <v>0</v>
      </c>
      <c r="E44" s="57">
        <f>SUM(Агрызский:Ютазинский!E44)</f>
        <v>0</v>
      </c>
      <c r="F44" s="57">
        <f>SUM(Агрызский:Ютазинский!F44)</f>
        <v>0</v>
      </c>
      <c r="G44" s="57">
        <f>SUM(Агрызский:Ютазинский!G44)</f>
        <v>0</v>
      </c>
      <c r="H44" s="57">
        <f>SUM(Агрызский:Ютазинский!H44)</f>
        <v>0</v>
      </c>
      <c r="I44" s="57">
        <f>SUM(Агрызский:Ютазинский!I44)</f>
        <v>0</v>
      </c>
      <c r="J44" s="57">
        <f>SUM(Агрызский:Ютазинский!J44)</f>
        <v>6</v>
      </c>
      <c r="K44" s="57">
        <f>SUM(Агрызский:Ютазинский!K44)</f>
        <v>0</v>
      </c>
      <c r="L44" s="57">
        <f>SUM(Агрызский:Ютазинский!L44)</f>
        <v>27</v>
      </c>
      <c r="M44" s="57">
        <f>SUM(Агрызский:Ютазинский!M44)</f>
        <v>0</v>
      </c>
      <c r="N44" s="57">
        <f>SUM(Агрызский:Ютазинский!N44)</f>
        <v>0</v>
      </c>
      <c r="O44" s="57">
        <f>SUM(Агрызский:Ютазинский!O44)</f>
        <v>0</v>
      </c>
      <c r="P44" s="58">
        <f t="shared" si="1"/>
        <v>33</v>
      </c>
    </row>
    <row r="45" spans="1:18" ht="15.75">
      <c r="A45" s="14" t="s">
        <v>162</v>
      </c>
      <c r="B45" s="239" t="s">
        <v>141</v>
      </c>
      <c r="C45" s="240"/>
      <c r="D45" s="57">
        <f>SUM(Агрызский:Ютазинский!D45)</f>
        <v>0</v>
      </c>
      <c r="E45" s="57">
        <f>SUM(Агрызский:Ютазинский!E45)</f>
        <v>0</v>
      </c>
      <c r="F45" s="57">
        <f>SUM(Агрызский:Ютазинский!F45)</f>
        <v>0</v>
      </c>
      <c r="G45" s="57">
        <f>SUM(Агрызский:Ютазинский!G45)</f>
        <v>0</v>
      </c>
      <c r="H45" s="57">
        <f>SUM(Агрызский:Ютазинский!H45)</f>
        <v>0</v>
      </c>
      <c r="I45" s="57">
        <f>SUM(Агрызский:Ютазинский!I45)</f>
        <v>0</v>
      </c>
      <c r="J45" s="57">
        <f>SUM(Агрызский:Ютазинский!J45)</f>
        <v>0</v>
      </c>
      <c r="K45" s="57">
        <f>SUM(Агрызский:Ютазинский!K45)</f>
        <v>0</v>
      </c>
      <c r="L45" s="57">
        <f>SUM(Агрызский:Ютазинский!L45)</f>
        <v>0</v>
      </c>
      <c r="M45" s="57">
        <f>SUM(Агрызский:Ютазинский!M45)</f>
        <v>0</v>
      </c>
      <c r="N45" s="57">
        <f>SUM(Агрызский:Ютазинский!N45)</f>
        <v>0</v>
      </c>
      <c r="O45" s="57">
        <f>SUM(Агрызский:Ютазинский!O45)</f>
        <v>0</v>
      </c>
      <c r="P45" s="58">
        <f t="shared" si="1"/>
        <v>0</v>
      </c>
    </row>
    <row r="46" spans="1:18" ht="15.75">
      <c r="A46" s="14" t="s">
        <v>163</v>
      </c>
      <c r="B46" s="245" t="s">
        <v>143</v>
      </c>
      <c r="C46" s="246"/>
      <c r="D46" s="60">
        <f>D47+D48</f>
        <v>0</v>
      </c>
      <c r="E46" s="60">
        <f t="shared" ref="E46:O46" si="8">E47+E48</f>
        <v>0</v>
      </c>
      <c r="F46" s="60">
        <f t="shared" si="8"/>
        <v>0</v>
      </c>
      <c r="G46" s="60">
        <f t="shared" si="8"/>
        <v>1</v>
      </c>
      <c r="H46" s="60">
        <f t="shared" si="8"/>
        <v>0</v>
      </c>
      <c r="I46" s="60">
        <f t="shared" si="8"/>
        <v>1</v>
      </c>
      <c r="J46" s="60">
        <f t="shared" si="8"/>
        <v>28</v>
      </c>
      <c r="K46" s="60">
        <f t="shared" si="8"/>
        <v>0</v>
      </c>
      <c r="L46" s="60">
        <f t="shared" si="8"/>
        <v>0</v>
      </c>
      <c r="M46" s="60">
        <f t="shared" si="8"/>
        <v>0</v>
      </c>
      <c r="N46" s="60">
        <f t="shared" si="8"/>
        <v>0</v>
      </c>
      <c r="O46" s="60">
        <f t="shared" si="8"/>
        <v>0</v>
      </c>
      <c r="P46" s="56">
        <f t="shared" si="1"/>
        <v>30</v>
      </c>
    </row>
    <row r="47" spans="1:18" ht="15.75">
      <c r="A47" s="14" t="s">
        <v>164</v>
      </c>
      <c r="B47" s="239" t="s">
        <v>145</v>
      </c>
      <c r="C47" s="240"/>
      <c r="D47" s="57">
        <f>SUM(Агрызский:Ютазинский!D47)</f>
        <v>0</v>
      </c>
      <c r="E47" s="57">
        <f>SUM(Агрызский:Ютазинский!E47)</f>
        <v>0</v>
      </c>
      <c r="F47" s="57">
        <f>SUM(Агрызский:Ютазинский!F47)</f>
        <v>0</v>
      </c>
      <c r="G47" s="57">
        <f>SUM(Агрызский:Ютазинский!G47)</f>
        <v>0</v>
      </c>
      <c r="H47" s="57">
        <f>SUM(Агрызский:Ютазинский!H47)</f>
        <v>0</v>
      </c>
      <c r="I47" s="57">
        <f>SUM(Агрызский:Ютазинский!I47)</f>
        <v>1</v>
      </c>
      <c r="J47" s="57">
        <f>SUM(Агрызский:Ютазинский!J47)</f>
        <v>15</v>
      </c>
      <c r="K47" s="57">
        <f>SUM(Агрызский:Ютазинский!K47)</f>
        <v>0</v>
      </c>
      <c r="L47" s="57">
        <f>SUM(Агрызский:Ютазинский!L47)</f>
        <v>0</v>
      </c>
      <c r="M47" s="57">
        <f>SUM(Агрызский:Ютазинский!M47)</f>
        <v>0</v>
      </c>
      <c r="N47" s="57">
        <f>SUM(Агрызский:Ютазинский!N47)</f>
        <v>0</v>
      </c>
      <c r="O47" s="57">
        <f>SUM(Агрызский:Ютазинский!O47)</f>
        <v>0</v>
      </c>
      <c r="P47" s="58">
        <f t="shared" si="1"/>
        <v>16</v>
      </c>
    </row>
    <row r="48" spans="1:18" ht="15.75">
      <c r="A48" s="14" t="s">
        <v>165</v>
      </c>
      <c r="B48" s="239" t="s">
        <v>147</v>
      </c>
      <c r="C48" s="240"/>
      <c r="D48" s="57">
        <f>SUM(Агрызский:Ютазинский!D48)</f>
        <v>0</v>
      </c>
      <c r="E48" s="57">
        <f>SUM(Агрызский:Ютазинский!E48)</f>
        <v>0</v>
      </c>
      <c r="F48" s="57">
        <f>SUM(Агрызский:Ютазинский!F48)</f>
        <v>0</v>
      </c>
      <c r="G48" s="57">
        <f>SUM(Агрызский:Ютазинский!G48)</f>
        <v>1</v>
      </c>
      <c r="H48" s="57">
        <f>SUM(Агрызский:Ютазинский!H48)</f>
        <v>0</v>
      </c>
      <c r="I48" s="57">
        <f>SUM(Агрызский:Ютазинский!I48)</f>
        <v>0</v>
      </c>
      <c r="J48" s="57">
        <f>SUM(Агрызский:Ютазинский!J48)</f>
        <v>13</v>
      </c>
      <c r="K48" s="57">
        <f>SUM(Агрызский:Ютазинский!K48)</f>
        <v>0</v>
      </c>
      <c r="L48" s="57">
        <f>SUM(Агрызский:Ютазинский!L48)</f>
        <v>0</v>
      </c>
      <c r="M48" s="57">
        <f>SUM(Агрызский:Ютазинский!M48)</f>
        <v>0</v>
      </c>
      <c r="N48" s="57">
        <f>SUM(Агрызский:Ютазинский!N48)</f>
        <v>0</v>
      </c>
      <c r="O48" s="57">
        <f>SUM(Агрызский:Ютазинский!O48)</f>
        <v>0</v>
      </c>
      <c r="P48" s="58">
        <f t="shared" si="1"/>
        <v>14</v>
      </c>
    </row>
    <row r="49" spans="1:19" ht="70.5" customHeight="1">
      <c r="A49" s="54" t="s">
        <v>166</v>
      </c>
      <c r="B49" s="243" t="s">
        <v>167</v>
      </c>
      <c r="C49" s="244"/>
      <c r="D49" s="59">
        <f>D50+D51+D52+D53</f>
        <v>2</v>
      </c>
      <c r="E49" s="59">
        <f t="shared" ref="E49:O49" si="9">E50+E51+E52+E53</f>
        <v>0</v>
      </c>
      <c r="F49" s="59">
        <f t="shared" si="9"/>
        <v>3</v>
      </c>
      <c r="G49" s="59">
        <f t="shared" si="9"/>
        <v>0</v>
      </c>
      <c r="H49" s="59">
        <f t="shared" si="9"/>
        <v>0</v>
      </c>
      <c r="I49" s="59">
        <f t="shared" si="9"/>
        <v>3</v>
      </c>
      <c r="J49" s="59">
        <f t="shared" si="9"/>
        <v>129</v>
      </c>
      <c r="K49" s="59">
        <f t="shared" si="9"/>
        <v>0</v>
      </c>
      <c r="L49" s="59">
        <f t="shared" si="9"/>
        <v>98</v>
      </c>
      <c r="M49" s="59">
        <f t="shared" si="9"/>
        <v>0</v>
      </c>
      <c r="N49" s="59">
        <f t="shared" si="9"/>
        <v>0</v>
      </c>
      <c r="O49" s="59">
        <f t="shared" si="9"/>
        <v>0</v>
      </c>
      <c r="P49" s="56">
        <f t="shared" si="1"/>
        <v>235</v>
      </c>
      <c r="R49" s="22" t="e">
        <f>P49*100/P27</f>
        <v>#VALUE!</v>
      </c>
    </row>
    <row r="50" spans="1:19" ht="15.75">
      <c r="A50" s="14" t="s">
        <v>168</v>
      </c>
      <c r="B50" s="239" t="s">
        <v>137</v>
      </c>
      <c r="C50" s="240"/>
      <c r="D50" s="57">
        <f>SUM(Агрызский:Ютазинский!D50)</f>
        <v>2</v>
      </c>
      <c r="E50" s="57">
        <f>SUM(Агрызский:Ютазинский!E50)</f>
        <v>0</v>
      </c>
      <c r="F50" s="57">
        <f>SUM(Агрызский:Ютазинский!F50)</f>
        <v>2</v>
      </c>
      <c r="G50" s="57">
        <f>SUM(Агрызский:Ютазинский!G50)</f>
        <v>0</v>
      </c>
      <c r="H50" s="57">
        <f>SUM(Агрызский:Ютазинский!H50)</f>
        <v>0</v>
      </c>
      <c r="I50" s="57">
        <f>SUM(Агрызский:Ютазинский!I50)</f>
        <v>3</v>
      </c>
      <c r="J50" s="57">
        <f>SUM(Агрызский:Ютазинский!J50)</f>
        <v>124</v>
      </c>
      <c r="K50" s="57">
        <f>SUM(Агрызский:Ютазинский!K50)</f>
        <v>0</v>
      </c>
      <c r="L50" s="57">
        <f>SUM(Агрызский:Ютазинский!L50)</f>
        <v>95</v>
      </c>
      <c r="M50" s="57">
        <f>SUM(Агрызский:Ютазинский!M50)</f>
        <v>0</v>
      </c>
      <c r="N50" s="57">
        <f>SUM(Агрызский:Ютазинский!N50)</f>
        <v>0</v>
      </c>
      <c r="O50" s="57">
        <f>SUM(Агрызский:Ютазинский!O50)</f>
        <v>0</v>
      </c>
      <c r="P50" s="58">
        <f t="shared" si="1"/>
        <v>226</v>
      </c>
    </row>
    <row r="51" spans="1:19" ht="15.75">
      <c r="A51" s="14" t="s">
        <v>169</v>
      </c>
      <c r="B51" s="239" t="s">
        <v>139</v>
      </c>
      <c r="C51" s="240"/>
      <c r="D51" s="57">
        <f>SUM(Агрызский:Ютазинский!D51)</f>
        <v>0</v>
      </c>
      <c r="E51" s="57">
        <f>SUM(Агрызский:Ютазинский!E51)</f>
        <v>0</v>
      </c>
      <c r="F51" s="57">
        <f>SUM(Агрызский:Ютазинский!F51)</f>
        <v>0</v>
      </c>
      <c r="G51" s="57">
        <f>SUM(Агрызский:Ютазинский!G51)</f>
        <v>0</v>
      </c>
      <c r="H51" s="57">
        <f>SUM(Агрызский:Ютазинский!H51)</f>
        <v>0</v>
      </c>
      <c r="I51" s="57">
        <f>SUM(Агрызский:Ютазинский!I51)</f>
        <v>0</v>
      </c>
      <c r="J51" s="57">
        <f>SUM(Агрызский:Ютазинский!J51)</f>
        <v>2</v>
      </c>
      <c r="K51" s="57">
        <f>SUM(Агрызский:Ютазинский!K51)</f>
        <v>0</v>
      </c>
      <c r="L51" s="57">
        <f>SUM(Агрызский:Ютазинский!L51)</f>
        <v>3</v>
      </c>
      <c r="M51" s="57">
        <f>SUM(Агрызский:Ютазинский!M51)</f>
        <v>0</v>
      </c>
      <c r="N51" s="57">
        <f>SUM(Агрызский:Ютазинский!N51)</f>
        <v>0</v>
      </c>
      <c r="O51" s="57">
        <f>SUM(Агрызский:Ютазинский!O51)</f>
        <v>0</v>
      </c>
      <c r="P51" s="58">
        <f t="shared" si="1"/>
        <v>5</v>
      </c>
    </row>
    <row r="52" spans="1:19" ht="15.75">
      <c r="A52" s="14" t="s">
        <v>170</v>
      </c>
      <c r="B52" s="239" t="s">
        <v>141</v>
      </c>
      <c r="C52" s="240"/>
      <c r="D52" s="57">
        <f>SUM(Агрызский:Ютазинский!D52)</f>
        <v>0</v>
      </c>
      <c r="E52" s="57">
        <f>SUM(Агрызский:Ютазинский!E52)</f>
        <v>0</v>
      </c>
      <c r="F52" s="57">
        <f>SUM(Агрызский:Ютазинский!F52)</f>
        <v>0</v>
      </c>
      <c r="G52" s="57">
        <f>SUM(Агрызский:Ютазинский!G52)</f>
        <v>0</v>
      </c>
      <c r="H52" s="57">
        <f>SUM(Агрызский:Ютазинский!H52)</f>
        <v>0</v>
      </c>
      <c r="I52" s="57">
        <f>SUM(Агрызский:Ютазинский!I52)</f>
        <v>0</v>
      </c>
      <c r="J52" s="57">
        <f>SUM(Агрызский:Ютазинский!J52)</f>
        <v>2</v>
      </c>
      <c r="K52" s="57">
        <f>SUM(Агрызский:Ютазинский!K52)</f>
        <v>0</v>
      </c>
      <c r="L52" s="57">
        <f>SUM(Агрызский:Ютазинский!L52)</f>
        <v>0</v>
      </c>
      <c r="M52" s="57">
        <f>SUM(Агрызский:Ютазинский!M52)</f>
        <v>0</v>
      </c>
      <c r="N52" s="57">
        <f>SUM(Агрызский:Ютазинский!N52)</f>
        <v>0</v>
      </c>
      <c r="O52" s="57">
        <f>SUM(Агрызский:Ютазинский!O52)</f>
        <v>0</v>
      </c>
      <c r="P52" s="58">
        <f t="shared" si="1"/>
        <v>2</v>
      </c>
    </row>
    <row r="53" spans="1:19" ht="15.75">
      <c r="A53" s="14" t="s">
        <v>171</v>
      </c>
      <c r="B53" s="245" t="s">
        <v>143</v>
      </c>
      <c r="C53" s="246"/>
      <c r="D53" s="60">
        <f>D54+D55</f>
        <v>0</v>
      </c>
      <c r="E53" s="60">
        <f t="shared" ref="E53:O53" si="10">E54+E55</f>
        <v>0</v>
      </c>
      <c r="F53" s="60">
        <f t="shared" si="10"/>
        <v>1</v>
      </c>
      <c r="G53" s="60">
        <f t="shared" si="10"/>
        <v>0</v>
      </c>
      <c r="H53" s="60">
        <f t="shared" si="10"/>
        <v>0</v>
      </c>
      <c r="I53" s="60">
        <f t="shared" si="10"/>
        <v>0</v>
      </c>
      <c r="J53" s="60">
        <f t="shared" si="10"/>
        <v>1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56">
        <f t="shared" si="1"/>
        <v>2</v>
      </c>
    </row>
    <row r="54" spans="1:19" ht="15.75">
      <c r="A54" s="14" t="s">
        <v>172</v>
      </c>
      <c r="B54" s="239" t="s">
        <v>145</v>
      </c>
      <c r="C54" s="240"/>
      <c r="D54" s="57">
        <f>SUM(Агрызский:Ютазинский!D54)</f>
        <v>0</v>
      </c>
      <c r="E54" s="57">
        <f>SUM(Агрызский:Ютазинский!E54)</f>
        <v>0</v>
      </c>
      <c r="F54" s="57">
        <f>SUM(Агрызский:Ютазинский!F54)</f>
        <v>0</v>
      </c>
      <c r="G54" s="57">
        <f>SUM(Агрызский:Ютазинский!G54)</f>
        <v>0</v>
      </c>
      <c r="H54" s="57">
        <f>SUM(Агрызский:Ютазинский!H54)</f>
        <v>0</v>
      </c>
      <c r="I54" s="57">
        <f>SUM(Агрызский:Ютазинский!I54)</f>
        <v>0</v>
      </c>
      <c r="J54" s="57">
        <f>SUM(Агрызский:Ютазинский!J54)</f>
        <v>1</v>
      </c>
      <c r="K54" s="57">
        <f>SUM(Агрызский:Ютазинский!K54)</f>
        <v>0</v>
      </c>
      <c r="L54" s="57">
        <f>SUM(Агрызский:Ютазинский!L54)</f>
        <v>0</v>
      </c>
      <c r="M54" s="57">
        <f>SUM(Агрызский:Ютазинский!M54)</f>
        <v>0</v>
      </c>
      <c r="N54" s="57">
        <f>SUM(Агрызский:Ютазинский!N54)</f>
        <v>0</v>
      </c>
      <c r="O54" s="57">
        <f>SUM(Агрызский:Ютазинский!O54)</f>
        <v>0</v>
      </c>
      <c r="P54" s="58">
        <f t="shared" si="1"/>
        <v>1</v>
      </c>
    </row>
    <row r="55" spans="1:19" ht="15.75">
      <c r="A55" s="14" t="s">
        <v>173</v>
      </c>
      <c r="B55" s="239" t="s">
        <v>147</v>
      </c>
      <c r="C55" s="240"/>
      <c r="D55" s="57">
        <f>SUM(Агрызский:Ютазинский!D55)</f>
        <v>0</v>
      </c>
      <c r="E55" s="57">
        <f>SUM(Агрызский:Ютазинский!E55)</f>
        <v>0</v>
      </c>
      <c r="F55" s="57">
        <f>SUM(Агрызский:Ютазинский!F55)</f>
        <v>1</v>
      </c>
      <c r="G55" s="57">
        <f>SUM(Агрызский:Ютазинский!G55)</f>
        <v>0</v>
      </c>
      <c r="H55" s="57">
        <f>SUM(Агрызский:Ютазинский!H55)</f>
        <v>0</v>
      </c>
      <c r="I55" s="57">
        <f>SUM(Агрызский:Ютазинский!I55)</f>
        <v>0</v>
      </c>
      <c r="J55" s="57">
        <f>SUM(Агрызский:Ютазинский!J55)</f>
        <v>0</v>
      </c>
      <c r="K55" s="57">
        <f>SUM(Агрызский:Ютазинский!K55)</f>
        <v>0</v>
      </c>
      <c r="L55" s="57">
        <f>SUM(Агрызский:Ютазинский!L55)</f>
        <v>0</v>
      </c>
      <c r="M55" s="57">
        <f>SUM(Агрызский:Ютазинский!M55)</f>
        <v>0</v>
      </c>
      <c r="N55" s="57">
        <f>SUM(Агрызский:Ютазинский!N55)</f>
        <v>0</v>
      </c>
      <c r="O55" s="57">
        <f>SUM(Агрызский:Ютазинский!O55)</f>
        <v>0</v>
      </c>
      <c r="P55" s="58">
        <f t="shared" si="1"/>
        <v>1</v>
      </c>
    </row>
    <row r="56" spans="1:19" ht="15.75">
      <c r="A56" s="242" t="s">
        <v>174</v>
      </c>
      <c r="B56" s="238"/>
      <c r="C56" s="23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</row>
    <row r="57" spans="1:19" ht="48" customHeight="1">
      <c r="A57" s="14" t="s">
        <v>175</v>
      </c>
      <c r="B57" s="250" t="s">
        <v>176</v>
      </c>
      <c r="C57" s="251"/>
      <c r="D57" s="64">
        <f>D58+D59+D60+D61</f>
        <v>109500</v>
      </c>
      <c r="E57" s="64">
        <f t="shared" ref="E57:O57" si="11">E58+E59+E60+E61</f>
        <v>0</v>
      </c>
      <c r="F57" s="64">
        <f t="shared" si="11"/>
        <v>391500</v>
      </c>
      <c r="G57" s="64">
        <f t="shared" si="11"/>
        <v>1000</v>
      </c>
      <c r="H57" s="64">
        <f t="shared" si="11"/>
        <v>0</v>
      </c>
      <c r="I57" s="64">
        <f t="shared" si="11"/>
        <v>170400</v>
      </c>
      <c r="J57" s="64">
        <f t="shared" si="11"/>
        <v>5897250</v>
      </c>
      <c r="K57" s="64">
        <f t="shared" si="11"/>
        <v>0</v>
      </c>
      <c r="L57" s="64">
        <f t="shared" si="11"/>
        <v>6455200</v>
      </c>
      <c r="M57" s="64">
        <f t="shared" si="11"/>
        <v>0</v>
      </c>
      <c r="N57" s="64">
        <f t="shared" si="11"/>
        <v>0</v>
      </c>
      <c r="O57" s="64">
        <f t="shared" si="11"/>
        <v>0</v>
      </c>
      <c r="P57" s="56">
        <f t="shared" si="1"/>
        <v>13024850</v>
      </c>
      <c r="R57" s="29">
        <f>P57-P75</f>
        <v>12036350</v>
      </c>
      <c r="S57" s="30" t="s">
        <v>177</v>
      </c>
    </row>
    <row r="58" spans="1:19" ht="15.75">
      <c r="A58" s="14" t="s">
        <v>178</v>
      </c>
      <c r="B58" s="239" t="s">
        <v>137</v>
      </c>
      <c r="C58" s="240"/>
      <c r="D58" s="57">
        <f>SUM(Агрызский:Ютазинский!D58)</f>
        <v>109500</v>
      </c>
      <c r="E58" s="57">
        <f>SUM(Агрызский:Ютазинский!E58)</f>
        <v>0</v>
      </c>
      <c r="F58" s="57">
        <f>SUM(Агрызский:Ютазинский!F58)</f>
        <v>391500</v>
      </c>
      <c r="G58" s="57">
        <f>SUM(Агрызский:Ютазинский!G58)</f>
        <v>0</v>
      </c>
      <c r="H58" s="57">
        <f>SUM(Агрызский:Ютазинский!H58)</f>
        <v>0</v>
      </c>
      <c r="I58" s="57">
        <f>SUM(Агрызский:Ютазинский!I58)</f>
        <v>155400</v>
      </c>
      <c r="J58" s="57">
        <f>SUM(Агрызский:Ютазинский!J58)</f>
        <v>3356750</v>
      </c>
      <c r="K58" s="57">
        <f>SUM(Агрызский:Ютазинский!K58)</f>
        <v>0</v>
      </c>
      <c r="L58" s="57">
        <f>SUM(Агрызский:Ютазинский!L58)</f>
        <v>5105200</v>
      </c>
      <c r="M58" s="57">
        <f>SUM(Агрызский:Ютазинский!M58)</f>
        <v>0</v>
      </c>
      <c r="N58" s="57">
        <f>SUM(Агрызский:Ютазинский!N58)</f>
        <v>0</v>
      </c>
      <c r="O58" s="57">
        <f>SUM(Агрызский:Ютазинский!O58)</f>
        <v>0</v>
      </c>
      <c r="P58" s="58">
        <f t="shared" si="1"/>
        <v>9118350</v>
      </c>
    </row>
    <row r="59" spans="1:19" ht="15.75">
      <c r="A59" s="14" t="s">
        <v>179</v>
      </c>
      <c r="B59" s="239" t="s">
        <v>139</v>
      </c>
      <c r="C59" s="240"/>
      <c r="D59" s="57">
        <f>SUM(Агрызский:Ютазинский!D59)</f>
        <v>0</v>
      </c>
      <c r="E59" s="57">
        <f>SUM(Агрызский:Ютазинский!E59)</f>
        <v>0</v>
      </c>
      <c r="F59" s="57">
        <f>SUM(Агрызский:Ютазинский!F59)</f>
        <v>0</v>
      </c>
      <c r="G59" s="57">
        <f>SUM(Агрызский:Ютазинский!G59)</f>
        <v>0</v>
      </c>
      <c r="H59" s="57">
        <f>SUM(Агрызский:Ютазинский!H59)</f>
        <v>0</v>
      </c>
      <c r="I59" s="57">
        <f>SUM(Агрызский:Ютазинский!I59)</f>
        <v>0</v>
      </c>
      <c r="J59" s="57">
        <f>SUM(Агрызский:Ютазинский!J59)</f>
        <v>1940500</v>
      </c>
      <c r="K59" s="57">
        <f>SUM(Агрызский:Ютазинский!K59)</f>
        <v>0</v>
      </c>
      <c r="L59" s="57">
        <f>SUM(Агрызский:Ютазинский!L59)</f>
        <v>1350000</v>
      </c>
      <c r="M59" s="57">
        <f>SUM(Агрызский:Ютазинский!M59)</f>
        <v>0</v>
      </c>
      <c r="N59" s="57">
        <f>SUM(Агрызский:Ютазинский!N59)</f>
        <v>0</v>
      </c>
      <c r="O59" s="57">
        <f>SUM(Агрызский:Ютазинский!O59)</f>
        <v>0</v>
      </c>
      <c r="P59" s="58">
        <f t="shared" si="1"/>
        <v>3290500</v>
      </c>
    </row>
    <row r="60" spans="1:19" ht="15.75">
      <c r="A60" s="14" t="s">
        <v>180</v>
      </c>
      <c r="B60" s="239" t="s">
        <v>141</v>
      </c>
      <c r="C60" s="240"/>
      <c r="D60" s="57">
        <f>SUM(Агрызский:Ютазинский!D60)</f>
        <v>0</v>
      </c>
      <c r="E60" s="57">
        <f>SUM(Агрызский:Ютазинский!E60)</f>
        <v>0</v>
      </c>
      <c r="F60" s="57">
        <f>SUM(Агрызский:Ютазинский!F60)</f>
        <v>0</v>
      </c>
      <c r="G60" s="57">
        <f>SUM(Агрызский:Ютазинский!G60)</f>
        <v>0</v>
      </c>
      <c r="H60" s="57">
        <f>SUM(Агрызский:Ютазинский!H60)</f>
        <v>0</v>
      </c>
      <c r="I60" s="57">
        <f>SUM(Агрызский:Ютазинский!I60)</f>
        <v>0</v>
      </c>
      <c r="J60" s="57">
        <f>SUM(Агрызский:Ютазинский!J60)</f>
        <v>0</v>
      </c>
      <c r="K60" s="57">
        <f>SUM(Агрызский:Ютазинский!K60)</f>
        <v>0</v>
      </c>
      <c r="L60" s="57">
        <f>SUM(Агрызский:Ютазинский!L60)</f>
        <v>0</v>
      </c>
      <c r="M60" s="57">
        <f>SUM(Агрызский:Ютазинский!M60)</f>
        <v>0</v>
      </c>
      <c r="N60" s="57">
        <f>SUM(Агрызский:Ютазинский!N60)</f>
        <v>0</v>
      </c>
      <c r="O60" s="57">
        <f>SUM(Агрызский:Ютазинский!O60)</f>
        <v>0</v>
      </c>
      <c r="P60" s="58">
        <f t="shared" si="1"/>
        <v>0</v>
      </c>
    </row>
    <row r="61" spans="1:19" ht="15.75">
      <c r="A61" s="14" t="s">
        <v>181</v>
      </c>
      <c r="B61" s="252" t="s">
        <v>143</v>
      </c>
      <c r="C61" s="253"/>
      <c r="D61" s="65">
        <f>D62+D63</f>
        <v>0</v>
      </c>
      <c r="E61" s="65">
        <f t="shared" ref="E61:O61" si="12">E62+E63</f>
        <v>0</v>
      </c>
      <c r="F61" s="65">
        <f t="shared" si="12"/>
        <v>0</v>
      </c>
      <c r="G61" s="65">
        <f t="shared" si="12"/>
        <v>1000</v>
      </c>
      <c r="H61" s="65">
        <f t="shared" si="12"/>
        <v>0</v>
      </c>
      <c r="I61" s="65">
        <f t="shared" si="12"/>
        <v>15000</v>
      </c>
      <c r="J61" s="65">
        <f t="shared" si="12"/>
        <v>600000</v>
      </c>
      <c r="K61" s="65">
        <f t="shared" si="12"/>
        <v>0</v>
      </c>
      <c r="L61" s="65">
        <f t="shared" si="12"/>
        <v>0</v>
      </c>
      <c r="M61" s="65">
        <f t="shared" si="12"/>
        <v>0</v>
      </c>
      <c r="N61" s="65">
        <f t="shared" si="12"/>
        <v>0</v>
      </c>
      <c r="O61" s="65">
        <f t="shared" si="12"/>
        <v>0</v>
      </c>
      <c r="P61" s="56">
        <f t="shared" si="1"/>
        <v>616000</v>
      </c>
    </row>
    <row r="62" spans="1:19" ht="15.75">
      <c r="A62" s="14" t="s">
        <v>182</v>
      </c>
      <c r="B62" s="239" t="s">
        <v>145</v>
      </c>
      <c r="C62" s="240"/>
      <c r="D62" s="57">
        <f>SUM(Агрызский:Ютазинский!D62)</f>
        <v>0</v>
      </c>
      <c r="E62" s="57">
        <f>SUM(Агрызский:Ютазинский!E62)</f>
        <v>0</v>
      </c>
      <c r="F62" s="57">
        <f>SUM(Агрызский:Ютазинский!F62)</f>
        <v>0</v>
      </c>
      <c r="G62" s="57">
        <f>SUM(Агрызский:Ютазинский!G62)</f>
        <v>0</v>
      </c>
      <c r="H62" s="57">
        <f>SUM(Агрызский:Ютазинский!H62)</f>
        <v>0</v>
      </c>
      <c r="I62" s="57">
        <f>SUM(Агрызский:Ютазинский!I62)</f>
        <v>15000</v>
      </c>
      <c r="J62" s="57">
        <f>SUM(Агрызский:Ютазинский!J62)</f>
        <v>405000</v>
      </c>
      <c r="K62" s="57">
        <f>SUM(Агрызский:Ютазинский!K62)</f>
        <v>0</v>
      </c>
      <c r="L62" s="57">
        <f>SUM(Агрызский:Ютазинский!L62)</f>
        <v>0</v>
      </c>
      <c r="M62" s="57">
        <f>SUM(Агрызский:Ютазинский!M62)</f>
        <v>0</v>
      </c>
      <c r="N62" s="57">
        <f>SUM(Агрызский:Ютазинский!N62)</f>
        <v>0</v>
      </c>
      <c r="O62" s="57">
        <f>SUM(Агрызский:Ютазинский!O62)</f>
        <v>0</v>
      </c>
      <c r="P62" s="58">
        <f t="shared" si="1"/>
        <v>420000</v>
      </c>
    </row>
    <row r="63" spans="1:19" ht="15.75">
      <c r="A63" s="14" t="s">
        <v>183</v>
      </c>
      <c r="B63" s="239" t="s">
        <v>147</v>
      </c>
      <c r="C63" s="240"/>
      <c r="D63" s="57">
        <f>SUM(Агрызский:Ютазинский!D63)</f>
        <v>0</v>
      </c>
      <c r="E63" s="57">
        <f>SUM(Агрызский:Ютазинский!E63)</f>
        <v>0</v>
      </c>
      <c r="F63" s="57">
        <f>SUM(Агрызский:Ютазинский!F63)</f>
        <v>0</v>
      </c>
      <c r="G63" s="57">
        <f>SUM(Агрызский:Ютазинский!G63)</f>
        <v>1000</v>
      </c>
      <c r="H63" s="57">
        <f>SUM(Агрызский:Ютазинский!H63)</f>
        <v>0</v>
      </c>
      <c r="I63" s="57">
        <f>SUM(Агрызский:Ютазинский!I63)</f>
        <v>0</v>
      </c>
      <c r="J63" s="57">
        <f>SUM(Агрызский:Ютазинский!J63)</f>
        <v>195000</v>
      </c>
      <c r="K63" s="57">
        <f>SUM(Агрызский:Ютазинский!K63)</f>
        <v>0</v>
      </c>
      <c r="L63" s="57">
        <f>SUM(Агрызский:Ютазинский!L63)</f>
        <v>0</v>
      </c>
      <c r="M63" s="57">
        <f>SUM(Агрызский:Ютазинский!M63)</f>
        <v>0</v>
      </c>
      <c r="N63" s="57">
        <f>SUM(Агрызский:Ютазинский!N63)</f>
        <v>0</v>
      </c>
      <c r="O63" s="57">
        <f>SUM(Агрызский:Ютазинский!O63)</f>
        <v>0</v>
      </c>
      <c r="P63" s="58">
        <f t="shared" si="1"/>
        <v>196000</v>
      </c>
    </row>
    <row r="64" spans="1:19" ht="101.25" customHeight="1">
      <c r="A64" s="14" t="s">
        <v>184</v>
      </c>
      <c r="B64" s="254" t="s">
        <v>185</v>
      </c>
      <c r="C64" s="255"/>
      <c r="D64" s="57">
        <f>SUM(Агрызский:Ютазинский!D64)</f>
        <v>0</v>
      </c>
      <c r="E64" s="57">
        <f>SUM(Агрызский:Ютазинский!E64)</f>
        <v>0</v>
      </c>
      <c r="F64" s="57">
        <f>SUM(Агрызский:Ютазинский!F64)</f>
        <v>0</v>
      </c>
      <c r="G64" s="57">
        <f>SUM(Агрызский:Ютазинский!G64)</f>
        <v>0</v>
      </c>
      <c r="H64" s="57">
        <f>SUM(Агрызский:Ютазинский!H64)</f>
        <v>0</v>
      </c>
      <c r="I64" s="57">
        <f>SUM(Агрызский:Ютазинский!I64)</f>
        <v>0</v>
      </c>
      <c r="J64" s="57">
        <f>SUM(Агрызский:Ютазинский!J64)</f>
        <v>25</v>
      </c>
      <c r="K64" s="57">
        <f>SUM(Агрызский:Ютазинский!K64)</f>
        <v>0</v>
      </c>
      <c r="L64" s="57">
        <f>SUM(Агрызский:Ютазинский!L64)</f>
        <v>28</v>
      </c>
      <c r="M64" s="57">
        <f>SUM(Агрызский:Ютазинский!M64)</f>
        <v>0</v>
      </c>
      <c r="N64" s="57">
        <f>SUM(Агрызский:Ютазинский!N64)</f>
        <v>0</v>
      </c>
      <c r="O64" s="57">
        <f>SUM(Агрызский:Ютазинский!O64)</f>
        <v>0</v>
      </c>
      <c r="P64" s="58">
        <f t="shared" si="1"/>
        <v>53</v>
      </c>
      <c r="R64" s="22">
        <f>P64*100/P34</f>
        <v>0.53872738361455585</v>
      </c>
      <c r="S64" s="30" t="s">
        <v>186</v>
      </c>
    </row>
    <row r="65" spans="1:19" ht="101.25" customHeight="1">
      <c r="A65" s="14" t="s">
        <v>187</v>
      </c>
      <c r="B65" s="256" t="s">
        <v>188</v>
      </c>
      <c r="C65" s="240"/>
      <c r="D65" s="57">
        <f>SUM(Агрызский:Ютазинский!D65)</f>
        <v>0</v>
      </c>
      <c r="E65" s="57">
        <f>SUM(Агрызский:Ютазинский!E65)</f>
        <v>0</v>
      </c>
      <c r="F65" s="57">
        <f>SUM(Агрызский:Ютазинский!F65)</f>
        <v>0</v>
      </c>
      <c r="G65" s="57">
        <f>SUM(Агрызский:Ютазинский!G65)</f>
        <v>0</v>
      </c>
      <c r="H65" s="57">
        <f>SUM(Агрызский:Ютазинский!H65)</f>
        <v>0</v>
      </c>
      <c r="I65" s="57">
        <f>SUM(Агрызский:Ютазинский!I65)</f>
        <v>0</v>
      </c>
      <c r="J65" s="57">
        <f>SUM(Агрызский:Ютазинский!J65)</f>
        <v>633000</v>
      </c>
      <c r="K65" s="57">
        <f>SUM(Агрызский:Ютазинский!K65)</f>
        <v>0</v>
      </c>
      <c r="L65" s="57">
        <f>SUM(Агрызский:Ютазинский!L65)</f>
        <v>488000</v>
      </c>
      <c r="M65" s="57">
        <f>SUM(Агрызский:Ютазинский!M65)</f>
        <v>0</v>
      </c>
      <c r="N65" s="57">
        <f>SUM(Агрызский:Ютазинский!N65)</f>
        <v>0</v>
      </c>
      <c r="O65" s="57">
        <f>SUM(Агрызский:Ютазинский!O65)</f>
        <v>0</v>
      </c>
      <c r="P65" s="58">
        <f t="shared" si="1"/>
        <v>1121000</v>
      </c>
    </row>
    <row r="66" spans="1:19" ht="101.25" customHeight="1">
      <c r="A66" s="14" t="s">
        <v>189</v>
      </c>
      <c r="B66" s="256" t="s">
        <v>190</v>
      </c>
      <c r="C66" s="240"/>
      <c r="D66" s="57">
        <f>SUM(Агрызский:Ютазинский!D66)</f>
        <v>0</v>
      </c>
      <c r="E66" s="57">
        <f>SUM(Агрызский:Ютазинский!E66)</f>
        <v>0</v>
      </c>
      <c r="F66" s="57">
        <f>SUM(Агрызский:Ютазинский!F66)</f>
        <v>2</v>
      </c>
      <c r="G66" s="57">
        <f>SUM(Агрызский:Ютазинский!G66)</f>
        <v>0</v>
      </c>
      <c r="H66" s="57">
        <f>SUM(Агрызский:Ютазинский!H66)</f>
        <v>0</v>
      </c>
      <c r="I66" s="57">
        <f>SUM(Агрызский:Ютазинский!I66)</f>
        <v>1</v>
      </c>
      <c r="J66" s="57">
        <f>SUM(Агрызский:Ютазинский!J66)</f>
        <v>20</v>
      </c>
      <c r="K66" s="57">
        <f>SUM(Агрызский:Ютазинский!K66)</f>
        <v>0</v>
      </c>
      <c r="L66" s="57">
        <f>SUM(Агрызский:Ютазинский!L66)</f>
        <v>5</v>
      </c>
      <c r="M66" s="57">
        <f>SUM(Агрызский:Ютазинский!M66)</f>
        <v>0</v>
      </c>
      <c r="N66" s="57">
        <f>SUM(Агрызский:Ютазинский!N66)</f>
        <v>0</v>
      </c>
      <c r="O66" s="57">
        <f>SUM(Агрызский:Ютазинский!O66)</f>
        <v>0</v>
      </c>
      <c r="P66" s="58">
        <f t="shared" si="1"/>
        <v>28</v>
      </c>
    </row>
    <row r="67" spans="1:19" ht="101.25" customHeight="1">
      <c r="A67" s="14" t="s">
        <v>191</v>
      </c>
      <c r="B67" s="256" t="s">
        <v>192</v>
      </c>
      <c r="C67" s="240"/>
      <c r="D67" s="57">
        <f>SUM(Агрызский:Ютазинский!D67)</f>
        <v>0</v>
      </c>
      <c r="E67" s="57">
        <f>SUM(Агрызский:Ютазинский!E67)</f>
        <v>0</v>
      </c>
      <c r="F67" s="57">
        <f>SUM(Агрызский:Ютазинский!F67)</f>
        <v>2000</v>
      </c>
      <c r="G67" s="57">
        <f>SUM(Агрызский:Ютазинский!G67)</f>
        <v>0</v>
      </c>
      <c r="H67" s="57">
        <f>SUM(Агрызский:Ютазинский!H67)</f>
        <v>0</v>
      </c>
      <c r="I67" s="57">
        <f>SUM(Агрызский:Ютазинский!I67)</f>
        <v>1000</v>
      </c>
      <c r="J67" s="57">
        <f>SUM(Агрызский:Ютазинский!J67)</f>
        <v>80500</v>
      </c>
      <c r="K67" s="57">
        <f>SUM(Агрызский:Ютазинский!K67)</f>
        <v>0</v>
      </c>
      <c r="L67" s="57">
        <f>SUM(Агрызский:Ютазинский!L67)</f>
        <v>10000</v>
      </c>
      <c r="M67" s="57">
        <f>SUM(Агрызский:Ютазинский!M67)</f>
        <v>0</v>
      </c>
      <c r="N67" s="57">
        <f>SUM(Агрызский:Ютазинский!N67)</f>
        <v>0</v>
      </c>
      <c r="O67" s="57">
        <f>SUM(Агрызский:Ютазинский!O67)</f>
        <v>0</v>
      </c>
      <c r="P67" s="58">
        <f t="shared" si="1"/>
        <v>93500</v>
      </c>
    </row>
    <row r="68" spans="1:19" ht="96.75" customHeight="1">
      <c r="A68" s="54" t="s">
        <v>193</v>
      </c>
      <c r="B68" s="257" t="s">
        <v>194</v>
      </c>
      <c r="C68" s="244"/>
      <c r="D68" s="59">
        <f>D69+D70+D71+D72</f>
        <v>0</v>
      </c>
      <c r="E68" s="59">
        <f t="shared" ref="E68:O68" si="13">E69+E70+E71+E72</f>
        <v>0</v>
      </c>
      <c r="F68" s="59">
        <f t="shared" si="13"/>
        <v>0</v>
      </c>
      <c r="G68" s="59">
        <f t="shared" si="13"/>
        <v>0</v>
      </c>
      <c r="H68" s="59">
        <f t="shared" si="13"/>
        <v>0</v>
      </c>
      <c r="I68" s="59">
        <f t="shared" si="13"/>
        <v>0</v>
      </c>
      <c r="J68" s="59">
        <f t="shared" si="13"/>
        <v>17</v>
      </c>
      <c r="K68" s="59">
        <f t="shared" si="13"/>
        <v>0</v>
      </c>
      <c r="L68" s="59">
        <f t="shared" si="13"/>
        <v>23</v>
      </c>
      <c r="M68" s="59">
        <f t="shared" si="13"/>
        <v>0</v>
      </c>
      <c r="N68" s="59">
        <f t="shared" si="13"/>
        <v>0</v>
      </c>
      <c r="O68" s="59">
        <f t="shared" si="13"/>
        <v>0</v>
      </c>
      <c r="P68" s="56">
        <f t="shared" si="1"/>
        <v>40</v>
      </c>
      <c r="R68" s="22">
        <f>P68*100/P64</f>
        <v>75.471698113207552</v>
      </c>
      <c r="S68" s="30" t="s">
        <v>195</v>
      </c>
    </row>
    <row r="69" spans="1:19" ht="15.75">
      <c r="A69" s="12" t="s">
        <v>196</v>
      </c>
      <c r="B69" s="239" t="s">
        <v>137</v>
      </c>
      <c r="C69" s="240"/>
      <c r="D69" s="57">
        <f>SUM(Агрызский:Ютазинский!D69)</f>
        <v>0</v>
      </c>
      <c r="E69" s="57">
        <f>SUM(Агрызский:Ютазинский!E69)</f>
        <v>0</v>
      </c>
      <c r="F69" s="57">
        <f>SUM(Агрызский:Ютазинский!F69)</f>
        <v>0</v>
      </c>
      <c r="G69" s="57">
        <f>SUM(Агрызский:Ютазинский!G69)</f>
        <v>0</v>
      </c>
      <c r="H69" s="57">
        <f>SUM(Агрызский:Ютазинский!H69)</f>
        <v>0</v>
      </c>
      <c r="I69" s="57">
        <f>SUM(Агрызский:Ютазинский!I69)</f>
        <v>0</v>
      </c>
      <c r="J69" s="57">
        <f>SUM(Агрызский:Ютазинский!J69)</f>
        <v>11</v>
      </c>
      <c r="K69" s="57">
        <f>SUM(Агрызский:Ютазинский!K69)</f>
        <v>0</v>
      </c>
      <c r="L69" s="57">
        <f>SUM(Агрызский:Ютазинский!L69)</f>
        <v>15</v>
      </c>
      <c r="M69" s="57">
        <f>SUM(Агрызский:Ютазинский!M69)</f>
        <v>0</v>
      </c>
      <c r="N69" s="57">
        <f>SUM(Агрызский:Ютазинский!N69)</f>
        <v>0</v>
      </c>
      <c r="O69" s="57">
        <f>SUM(Агрызский:Ютазинский!O69)</f>
        <v>0</v>
      </c>
      <c r="P69" s="58">
        <f t="shared" si="1"/>
        <v>26</v>
      </c>
      <c r="R69" s="22">
        <f>P68*100/P34</f>
        <v>0.4065867046147591</v>
      </c>
      <c r="S69" s="30" t="s">
        <v>186</v>
      </c>
    </row>
    <row r="70" spans="1:19" ht="15.75">
      <c r="A70" s="12" t="s">
        <v>197</v>
      </c>
      <c r="B70" s="239" t="s">
        <v>139</v>
      </c>
      <c r="C70" s="240"/>
      <c r="D70" s="57">
        <f>SUM(Агрызский:Ютазинский!D70)</f>
        <v>0</v>
      </c>
      <c r="E70" s="57">
        <f>SUM(Агрызский:Ютазинский!E70)</f>
        <v>0</v>
      </c>
      <c r="F70" s="57">
        <f>SUM(Агрызский:Ютазинский!F70)</f>
        <v>0</v>
      </c>
      <c r="G70" s="57">
        <f>SUM(Агрызский:Ютазинский!G70)</f>
        <v>0</v>
      </c>
      <c r="H70" s="57">
        <f>SUM(Агрызский:Ютазинский!H70)</f>
        <v>0</v>
      </c>
      <c r="I70" s="57">
        <f>SUM(Агрызский:Ютазинский!I70)</f>
        <v>0</v>
      </c>
      <c r="J70" s="57">
        <f>SUM(Агрызский:Ютазинский!J70)</f>
        <v>3</v>
      </c>
      <c r="K70" s="57">
        <f>SUM(Агрызский:Ютазинский!K70)</f>
        <v>0</v>
      </c>
      <c r="L70" s="57">
        <f>SUM(Агрызский:Ютазинский!L70)</f>
        <v>8</v>
      </c>
      <c r="M70" s="57">
        <f>SUM(Агрызский:Ютазинский!M70)</f>
        <v>0</v>
      </c>
      <c r="N70" s="57">
        <f>SUM(Агрызский:Ютазинский!N70)</f>
        <v>0</v>
      </c>
      <c r="O70" s="57">
        <f>SUM(Агрызский:Ютазинский!O70)</f>
        <v>0</v>
      </c>
      <c r="P70" s="58">
        <f t="shared" si="1"/>
        <v>11</v>
      </c>
    </row>
    <row r="71" spans="1:19" ht="15.75">
      <c r="A71" s="12" t="s">
        <v>198</v>
      </c>
      <c r="B71" s="239" t="s">
        <v>141</v>
      </c>
      <c r="C71" s="240"/>
      <c r="D71" s="57">
        <f>SUM(Агрызский:Ютазинский!D71)</f>
        <v>0</v>
      </c>
      <c r="E71" s="57">
        <f>SUM(Агрызский:Ютазинский!E71)</f>
        <v>0</v>
      </c>
      <c r="F71" s="57">
        <f>SUM(Агрызский:Ютазинский!F71)</f>
        <v>0</v>
      </c>
      <c r="G71" s="57">
        <f>SUM(Агрызский:Ютазинский!G71)</f>
        <v>0</v>
      </c>
      <c r="H71" s="57">
        <f>SUM(Агрызский:Ютазинский!H71)</f>
        <v>0</v>
      </c>
      <c r="I71" s="57">
        <f>SUM(Агрызский:Ютазинский!I71)</f>
        <v>0</v>
      </c>
      <c r="J71" s="57">
        <f>SUM(Агрызский:Ютазинский!J71)</f>
        <v>0</v>
      </c>
      <c r="K71" s="57">
        <f>SUM(Агрызский:Ютазинский!K71)</f>
        <v>0</v>
      </c>
      <c r="L71" s="57">
        <f>SUM(Агрызский:Ютазинский!L71)</f>
        <v>0</v>
      </c>
      <c r="M71" s="57">
        <f>SUM(Агрызский:Ютазинский!M71)</f>
        <v>0</v>
      </c>
      <c r="N71" s="57">
        <f>SUM(Агрызский:Ютазинский!N71)</f>
        <v>0</v>
      </c>
      <c r="O71" s="57">
        <f>SUM(Агрызский:Ютазинский!O71)</f>
        <v>0</v>
      </c>
      <c r="P71" s="58">
        <f t="shared" si="1"/>
        <v>0</v>
      </c>
    </row>
    <row r="72" spans="1:19" ht="15.75">
      <c r="A72" s="12" t="s">
        <v>199</v>
      </c>
      <c r="B72" s="245" t="s">
        <v>143</v>
      </c>
      <c r="C72" s="246"/>
      <c r="D72" s="60">
        <f>D73+D74</f>
        <v>0</v>
      </c>
      <c r="E72" s="60">
        <f t="shared" ref="E72:O72" si="14">E73+E74</f>
        <v>0</v>
      </c>
      <c r="F72" s="60">
        <f t="shared" si="14"/>
        <v>0</v>
      </c>
      <c r="G72" s="60">
        <f t="shared" si="14"/>
        <v>0</v>
      </c>
      <c r="H72" s="60">
        <f t="shared" si="14"/>
        <v>0</v>
      </c>
      <c r="I72" s="60">
        <f t="shared" si="14"/>
        <v>0</v>
      </c>
      <c r="J72" s="60">
        <f t="shared" si="14"/>
        <v>3</v>
      </c>
      <c r="K72" s="60">
        <f t="shared" si="14"/>
        <v>0</v>
      </c>
      <c r="L72" s="60">
        <f t="shared" si="14"/>
        <v>0</v>
      </c>
      <c r="M72" s="60">
        <f t="shared" si="14"/>
        <v>0</v>
      </c>
      <c r="N72" s="60">
        <f t="shared" si="14"/>
        <v>0</v>
      </c>
      <c r="O72" s="60">
        <f t="shared" si="14"/>
        <v>0</v>
      </c>
      <c r="P72" s="56">
        <f t="shared" si="1"/>
        <v>3</v>
      </c>
    </row>
    <row r="73" spans="1:19" ht="15.75">
      <c r="A73" s="12" t="s">
        <v>200</v>
      </c>
      <c r="B73" s="239" t="s">
        <v>145</v>
      </c>
      <c r="C73" s="240"/>
      <c r="D73" s="57">
        <f>SUM(Агрызский:Ютазинский!D73)</f>
        <v>0</v>
      </c>
      <c r="E73" s="57">
        <f>SUM(Агрызский:Ютазинский!E73)</f>
        <v>0</v>
      </c>
      <c r="F73" s="57">
        <f>SUM(Агрызский:Ютазинский!F73)</f>
        <v>0</v>
      </c>
      <c r="G73" s="57">
        <f>SUM(Агрызский:Ютазинский!G73)</f>
        <v>0</v>
      </c>
      <c r="H73" s="57">
        <f>SUM(Агрызский:Ютазинский!H73)</f>
        <v>0</v>
      </c>
      <c r="I73" s="57">
        <f>SUM(Агрызский:Ютазинский!I73)</f>
        <v>0</v>
      </c>
      <c r="J73" s="57">
        <f>SUM(Агрызский:Ютазинский!J73)</f>
        <v>1</v>
      </c>
      <c r="K73" s="57">
        <f>SUM(Агрызский:Ютазинский!K73)</f>
        <v>0</v>
      </c>
      <c r="L73" s="57">
        <f>SUM(Агрызский:Ютазинский!L73)</f>
        <v>0</v>
      </c>
      <c r="M73" s="57">
        <f>SUM(Агрызский:Ютазинский!M73)</f>
        <v>0</v>
      </c>
      <c r="N73" s="57">
        <f>SUM(Агрызский:Ютазинский!N73)</f>
        <v>0</v>
      </c>
      <c r="O73" s="57">
        <f>SUM(Агрызский:Ютазинский!O73)</f>
        <v>0</v>
      </c>
      <c r="P73" s="58">
        <f t="shared" si="1"/>
        <v>1</v>
      </c>
    </row>
    <row r="74" spans="1:19" ht="15.75">
      <c r="A74" s="12" t="s">
        <v>201</v>
      </c>
      <c r="B74" s="239" t="s">
        <v>202</v>
      </c>
      <c r="C74" s="240"/>
      <c r="D74" s="57">
        <f>SUM(Агрызский:Ютазинский!D74)</f>
        <v>0</v>
      </c>
      <c r="E74" s="57">
        <f>SUM(Агрызский:Ютазинский!E74)</f>
        <v>0</v>
      </c>
      <c r="F74" s="57">
        <f>SUM(Агрызский:Ютазинский!F74)</f>
        <v>0</v>
      </c>
      <c r="G74" s="57">
        <f>SUM(Агрызский:Ютазинский!G74)</f>
        <v>0</v>
      </c>
      <c r="H74" s="57">
        <f>SUM(Агрызский:Ютазинский!H74)</f>
        <v>0</v>
      </c>
      <c r="I74" s="57">
        <f>SUM(Агрызский:Ютазинский!I74)</f>
        <v>0</v>
      </c>
      <c r="J74" s="57">
        <f>SUM(Агрызский:Ютазинский!J74)</f>
        <v>2</v>
      </c>
      <c r="K74" s="57">
        <f>SUM(Агрызский:Ютазинский!K74)</f>
        <v>0</v>
      </c>
      <c r="L74" s="57">
        <f>SUM(Агрызский:Ютазинский!L74)</f>
        <v>0</v>
      </c>
      <c r="M74" s="57">
        <f>SUM(Агрызский:Ютазинский!M74)</f>
        <v>0</v>
      </c>
      <c r="N74" s="57">
        <f>SUM(Агрызский:Ютазинский!N74)</f>
        <v>0</v>
      </c>
      <c r="O74" s="57">
        <f>SUM(Агрызский:Ютазинский!O74)</f>
        <v>0</v>
      </c>
      <c r="P74" s="58">
        <f t="shared" si="1"/>
        <v>2</v>
      </c>
    </row>
    <row r="75" spans="1:19" ht="90" customHeight="1">
      <c r="A75" s="66" t="s">
        <v>203</v>
      </c>
      <c r="B75" s="258" t="s">
        <v>204</v>
      </c>
      <c r="C75" s="251"/>
      <c r="D75" s="65">
        <f>D76+D77+D78+D79</f>
        <v>0</v>
      </c>
      <c r="E75" s="65">
        <f t="shared" ref="E75:O75" si="15">E76+E77+E78+E79</f>
        <v>0</v>
      </c>
      <c r="F75" s="65">
        <f t="shared" si="15"/>
        <v>0</v>
      </c>
      <c r="G75" s="65">
        <f t="shared" si="15"/>
        <v>0</v>
      </c>
      <c r="H75" s="65">
        <f t="shared" si="15"/>
        <v>0</v>
      </c>
      <c r="I75" s="65">
        <f t="shared" si="15"/>
        <v>0</v>
      </c>
      <c r="J75" s="65">
        <f t="shared" si="15"/>
        <v>564500</v>
      </c>
      <c r="K75" s="65">
        <f t="shared" si="15"/>
        <v>0</v>
      </c>
      <c r="L75" s="65">
        <f t="shared" si="15"/>
        <v>424000</v>
      </c>
      <c r="M75" s="65">
        <f t="shared" si="15"/>
        <v>0</v>
      </c>
      <c r="N75" s="65">
        <f t="shared" si="15"/>
        <v>0</v>
      </c>
      <c r="O75" s="65">
        <f t="shared" si="15"/>
        <v>0</v>
      </c>
      <c r="P75" s="56">
        <f t="shared" si="1"/>
        <v>988500</v>
      </c>
      <c r="R75" s="22">
        <f>P75*100/P65</f>
        <v>88.18019625334523</v>
      </c>
      <c r="S75" s="30" t="s">
        <v>195</v>
      </c>
    </row>
    <row r="76" spans="1:19" ht="15.75">
      <c r="A76" s="12" t="s">
        <v>205</v>
      </c>
      <c r="B76" s="240" t="s">
        <v>137</v>
      </c>
      <c r="C76" s="240"/>
      <c r="D76" s="57">
        <f>SUM(Агрызский:Ютазинский!D76)</f>
        <v>0</v>
      </c>
      <c r="E76" s="57">
        <f>SUM(Агрызский:Ютазинский!E76)</f>
        <v>0</v>
      </c>
      <c r="F76" s="57">
        <f>SUM(Агрызский:Ютазинский!F76)</f>
        <v>0</v>
      </c>
      <c r="G76" s="57">
        <f>SUM(Агрызский:Ютазинский!G76)</f>
        <v>0</v>
      </c>
      <c r="H76" s="57">
        <f>SUM(Агрызский:Ютазинский!H76)</f>
        <v>0</v>
      </c>
      <c r="I76" s="57">
        <f>SUM(Агрызский:Ютазинский!I76)</f>
        <v>0</v>
      </c>
      <c r="J76" s="57">
        <f>SUM(Агрызский:Ютазинский!J76)</f>
        <v>19500</v>
      </c>
      <c r="K76" s="57">
        <f>SUM(Агрызский:Ютазинский!K76)</f>
        <v>0</v>
      </c>
      <c r="L76" s="57">
        <f>SUM(Агрызский:Ютазинский!L76)</f>
        <v>24000</v>
      </c>
      <c r="M76" s="57">
        <f>SUM(Агрызский:Ютазинский!M76)</f>
        <v>0</v>
      </c>
      <c r="N76" s="57">
        <f>SUM(Агрызский:Ютазинский!N76)</f>
        <v>0</v>
      </c>
      <c r="O76" s="57">
        <f>SUM(Агрызский:Ютазинский!O76)</f>
        <v>0</v>
      </c>
      <c r="P76" s="58">
        <f t="shared" si="1"/>
        <v>43500</v>
      </c>
    </row>
    <row r="77" spans="1:19" ht="15.75">
      <c r="A77" s="12" t="s">
        <v>206</v>
      </c>
      <c r="B77" s="240" t="s">
        <v>139</v>
      </c>
      <c r="C77" s="240"/>
      <c r="D77" s="57">
        <f>SUM(Агрызский:Ютазинский!D77)</f>
        <v>0</v>
      </c>
      <c r="E77" s="57">
        <f>SUM(Агрызский:Ютазинский!E77)</f>
        <v>0</v>
      </c>
      <c r="F77" s="57">
        <f>SUM(Агрызский:Ютазинский!F77)</f>
        <v>0</v>
      </c>
      <c r="G77" s="57">
        <f>SUM(Агрызский:Ютазинский!G77)</f>
        <v>0</v>
      </c>
      <c r="H77" s="57">
        <f>SUM(Агрызский:Ютазинский!H77)</f>
        <v>0</v>
      </c>
      <c r="I77" s="57">
        <f>SUM(Агрызский:Ютазинский!I77)</f>
        <v>0</v>
      </c>
      <c r="J77" s="57">
        <f>SUM(Агрызский:Ютазинский!J77)</f>
        <v>500000</v>
      </c>
      <c r="K77" s="57">
        <f>SUM(Агрызский:Ютазинский!K77)</f>
        <v>0</v>
      </c>
      <c r="L77" s="57">
        <f>SUM(Агрызский:Ютазинский!L77)</f>
        <v>400000</v>
      </c>
      <c r="M77" s="57">
        <f>SUM(Агрызский:Ютазинский!M77)</f>
        <v>0</v>
      </c>
      <c r="N77" s="57">
        <f>SUM(Агрызский:Ютазинский!N77)</f>
        <v>0</v>
      </c>
      <c r="O77" s="57">
        <f>SUM(Агрызский:Ютазинский!O77)</f>
        <v>0</v>
      </c>
      <c r="P77" s="58">
        <f t="shared" si="1"/>
        <v>900000</v>
      </c>
    </row>
    <row r="78" spans="1:19" ht="15.75">
      <c r="A78" s="12" t="s">
        <v>207</v>
      </c>
      <c r="B78" s="240" t="s">
        <v>141</v>
      </c>
      <c r="C78" s="240"/>
      <c r="D78" s="57">
        <f>SUM(Агрызский:Ютазинский!D78)</f>
        <v>0</v>
      </c>
      <c r="E78" s="57">
        <f>SUM(Агрызский:Ютазинский!E78)</f>
        <v>0</v>
      </c>
      <c r="F78" s="57">
        <f>SUM(Агрызский:Ютазинский!F78)</f>
        <v>0</v>
      </c>
      <c r="G78" s="57">
        <f>SUM(Агрызский:Ютазинский!G78)</f>
        <v>0</v>
      </c>
      <c r="H78" s="57">
        <f>SUM(Агрызский:Ютазинский!H78)</f>
        <v>0</v>
      </c>
      <c r="I78" s="57">
        <f>SUM(Агрызский:Ютазинский!I78)</f>
        <v>0</v>
      </c>
      <c r="J78" s="57">
        <f>SUM(Агрызский:Ютазинский!J78)</f>
        <v>0</v>
      </c>
      <c r="K78" s="57">
        <f>SUM(Агрызский:Ютазинский!K78)</f>
        <v>0</v>
      </c>
      <c r="L78" s="57">
        <f>SUM(Агрызский:Ютазинский!L78)</f>
        <v>0</v>
      </c>
      <c r="M78" s="57">
        <f>SUM(Агрызский:Ютазинский!M78)</f>
        <v>0</v>
      </c>
      <c r="N78" s="57">
        <f>SUM(Агрызский:Ютазинский!N78)</f>
        <v>0</v>
      </c>
      <c r="O78" s="57">
        <f>SUM(Агрызский:Ютазинский!O78)</f>
        <v>0</v>
      </c>
      <c r="P78" s="58">
        <f t="shared" si="1"/>
        <v>0</v>
      </c>
    </row>
    <row r="79" spans="1:19" ht="15.75">
      <c r="A79" s="12" t="s">
        <v>208</v>
      </c>
      <c r="B79" s="259" t="s">
        <v>143</v>
      </c>
      <c r="C79" s="253"/>
      <c r="D79" s="65">
        <f>D80+D81</f>
        <v>0</v>
      </c>
      <c r="E79" s="65">
        <f t="shared" ref="E79:O79" si="16">E80+E81</f>
        <v>0</v>
      </c>
      <c r="F79" s="65">
        <f t="shared" si="16"/>
        <v>0</v>
      </c>
      <c r="G79" s="65">
        <f t="shared" si="16"/>
        <v>0</v>
      </c>
      <c r="H79" s="65">
        <f t="shared" si="16"/>
        <v>0</v>
      </c>
      <c r="I79" s="65">
        <f t="shared" si="16"/>
        <v>0</v>
      </c>
      <c r="J79" s="65">
        <f t="shared" si="16"/>
        <v>45000</v>
      </c>
      <c r="K79" s="65">
        <f t="shared" si="16"/>
        <v>0</v>
      </c>
      <c r="L79" s="65">
        <f t="shared" si="16"/>
        <v>0</v>
      </c>
      <c r="M79" s="65">
        <f t="shared" si="16"/>
        <v>0</v>
      </c>
      <c r="N79" s="65">
        <f t="shared" si="16"/>
        <v>0</v>
      </c>
      <c r="O79" s="65">
        <f t="shared" si="16"/>
        <v>0</v>
      </c>
      <c r="P79" s="56">
        <f t="shared" si="1"/>
        <v>45000</v>
      </c>
    </row>
    <row r="80" spans="1:19" ht="15.75">
      <c r="A80" s="12" t="s">
        <v>209</v>
      </c>
      <c r="B80" s="240" t="s">
        <v>145</v>
      </c>
      <c r="C80" s="240"/>
      <c r="D80" s="57">
        <f>SUM(Агрызский:Ютазинский!D80)</f>
        <v>0</v>
      </c>
      <c r="E80" s="57">
        <f>SUM(Агрызский:Ютазинский!E80)</f>
        <v>0</v>
      </c>
      <c r="F80" s="57">
        <f>SUM(Агрызский:Ютазинский!F80)</f>
        <v>0</v>
      </c>
      <c r="G80" s="57">
        <f>SUM(Агрызский:Ютазинский!G80)</f>
        <v>0</v>
      </c>
      <c r="H80" s="57">
        <f>SUM(Агрызский:Ютазинский!H80)</f>
        <v>0</v>
      </c>
      <c r="I80" s="57">
        <f>SUM(Агрызский:Ютазинский!I80)</f>
        <v>0</v>
      </c>
      <c r="J80" s="57">
        <f>SUM(Агрызский:Ютазинский!J80)</f>
        <v>0</v>
      </c>
      <c r="K80" s="57">
        <f>SUM(Агрызский:Ютазинский!K80)</f>
        <v>0</v>
      </c>
      <c r="L80" s="57">
        <f>SUM(Агрызский:Ютазинский!L80)</f>
        <v>0</v>
      </c>
      <c r="M80" s="57">
        <f>SUM(Агрызский:Ютазинский!M80)</f>
        <v>0</v>
      </c>
      <c r="N80" s="57">
        <f>SUM(Агрызский:Ютазинский!N80)</f>
        <v>0</v>
      </c>
      <c r="O80" s="57">
        <f>SUM(Агрызский:Ютазинский!O80)</f>
        <v>0</v>
      </c>
      <c r="P80" s="58">
        <f t="shared" si="1"/>
        <v>0</v>
      </c>
    </row>
    <row r="81" spans="1:16" ht="15.75">
      <c r="A81" s="12" t="s">
        <v>210</v>
      </c>
      <c r="B81" s="240" t="s">
        <v>202</v>
      </c>
      <c r="C81" s="240"/>
      <c r="D81" s="57">
        <f>SUM(Агрызский:Ютазинский!D81)</f>
        <v>0</v>
      </c>
      <c r="E81" s="57">
        <f>SUM(Агрызский:Ютазинский!E81)</f>
        <v>0</v>
      </c>
      <c r="F81" s="57">
        <f>SUM(Агрызский:Ютазинский!F81)</f>
        <v>0</v>
      </c>
      <c r="G81" s="57">
        <f>SUM(Агрызский:Ютазинский!G81)</f>
        <v>0</v>
      </c>
      <c r="H81" s="57">
        <f>SUM(Агрызский:Ютазинский!H81)</f>
        <v>0</v>
      </c>
      <c r="I81" s="57">
        <f>SUM(Агрызский:Ютазинский!I81)</f>
        <v>0</v>
      </c>
      <c r="J81" s="57">
        <f>SUM(Агрызский:Ютазинский!J81)</f>
        <v>45000</v>
      </c>
      <c r="K81" s="57">
        <f>SUM(Агрызский:Ютазинский!K81)</f>
        <v>0</v>
      </c>
      <c r="L81" s="57">
        <f>SUM(Агрызский:Ютазинский!L81)</f>
        <v>0</v>
      </c>
      <c r="M81" s="57">
        <f>SUM(Агрызский:Ютазинский!M81)</f>
        <v>0</v>
      </c>
      <c r="N81" s="57">
        <f>SUM(Агрызский:Ютазинский!N81)</f>
        <v>0</v>
      </c>
      <c r="O81" s="57">
        <f>SUM(Агрызский:Ютазинский!O81)</f>
        <v>0</v>
      </c>
      <c r="P81" s="58">
        <f t="shared" si="1"/>
        <v>45000</v>
      </c>
    </row>
    <row r="82" spans="1:16" ht="97.5" customHeight="1">
      <c r="A82" s="67" t="s">
        <v>211</v>
      </c>
      <c r="B82" s="257" t="s">
        <v>212</v>
      </c>
      <c r="C82" s="244"/>
      <c r="D82" s="59">
        <f>D83+D84+D85+D86</f>
        <v>0</v>
      </c>
      <c r="E82" s="59">
        <f t="shared" ref="E82:O82" si="17">E83+E84+E85+E86</f>
        <v>0</v>
      </c>
      <c r="F82" s="59">
        <f t="shared" si="17"/>
        <v>2</v>
      </c>
      <c r="G82" s="59">
        <f t="shared" si="17"/>
        <v>0</v>
      </c>
      <c r="H82" s="59">
        <f t="shared" si="17"/>
        <v>0</v>
      </c>
      <c r="I82" s="59">
        <f t="shared" si="17"/>
        <v>0</v>
      </c>
      <c r="J82" s="59">
        <f t="shared" si="17"/>
        <v>16</v>
      </c>
      <c r="K82" s="59">
        <f t="shared" si="17"/>
        <v>0</v>
      </c>
      <c r="L82" s="59">
        <f t="shared" si="17"/>
        <v>6</v>
      </c>
      <c r="M82" s="59">
        <f t="shared" si="17"/>
        <v>0</v>
      </c>
      <c r="N82" s="59">
        <f t="shared" si="17"/>
        <v>0</v>
      </c>
      <c r="O82" s="59">
        <f t="shared" si="17"/>
        <v>0</v>
      </c>
      <c r="P82" s="56">
        <f t="shared" si="1"/>
        <v>24</v>
      </c>
    </row>
    <row r="83" spans="1:16" ht="15.75">
      <c r="A83" s="68" t="s">
        <v>213</v>
      </c>
      <c r="B83" s="239" t="s">
        <v>137</v>
      </c>
      <c r="C83" s="240"/>
      <c r="D83" s="57">
        <f>SUM(Агрызский:Ютазинский!D83)</f>
        <v>0</v>
      </c>
      <c r="E83" s="57">
        <f>SUM(Агрызский:Ютазинский!E83)</f>
        <v>0</v>
      </c>
      <c r="F83" s="57">
        <f>SUM(Агрызский:Ютазинский!F83)</f>
        <v>2</v>
      </c>
      <c r="G83" s="57">
        <f>SUM(Агрызский:Ютазинский!G83)</f>
        <v>0</v>
      </c>
      <c r="H83" s="57">
        <f>SUM(Агрызский:Ютазинский!H83)</f>
        <v>0</v>
      </c>
      <c r="I83" s="57">
        <f>SUM(Агрызский:Ютазинский!I83)</f>
        <v>0</v>
      </c>
      <c r="J83" s="57">
        <f>SUM(Агрызский:Ютазинский!J83)</f>
        <v>15</v>
      </c>
      <c r="K83" s="57">
        <f>SUM(Агрызский:Ютазинский!K83)</f>
        <v>0</v>
      </c>
      <c r="L83" s="57">
        <f>SUM(Агрызский:Ютазинский!L83)</f>
        <v>6</v>
      </c>
      <c r="M83" s="57">
        <f>SUM(Агрызский:Ютазинский!M83)</f>
        <v>0</v>
      </c>
      <c r="N83" s="57">
        <f>SUM(Агрызский:Ютазинский!N83)</f>
        <v>0</v>
      </c>
      <c r="O83" s="57">
        <f>SUM(Агрызский:Ютазинский!O83)</f>
        <v>0</v>
      </c>
      <c r="P83" s="58">
        <f t="shared" si="1"/>
        <v>23</v>
      </c>
    </row>
    <row r="84" spans="1:16" ht="15.75">
      <c r="A84" s="68" t="s">
        <v>214</v>
      </c>
      <c r="B84" s="239" t="s">
        <v>139</v>
      </c>
      <c r="C84" s="240"/>
      <c r="D84" s="57">
        <f>SUM(Агрызский:Ютазинский!D84)</f>
        <v>0</v>
      </c>
      <c r="E84" s="57">
        <f>SUM(Агрызский:Ютазинский!E84)</f>
        <v>0</v>
      </c>
      <c r="F84" s="57">
        <f>SUM(Агрызский:Ютазинский!F84)</f>
        <v>0</v>
      </c>
      <c r="G84" s="57">
        <f>SUM(Агрызский:Ютазинский!G84)</f>
        <v>0</v>
      </c>
      <c r="H84" s="57">
        <f>SUM(Агрызский:Ютазинский!H84)</f>
        <v>0</v>
      </c>
      <c r="I84" s="57">
        <f>SUM(Агрызский:Ютазинский!I84)</f>
        <v>0</v>
      </c>
      <c r="J84" s="57">
        <f>SUM(Агрызский:Ютазинский!J84)</f>
        <v>0</v>
      </c>
      <c r="K84" s="57">
        <f>SUM(Агрызский:Ютазинский!K84)</f>
        <v>0</v>
      </c>
      <c r="L84" s="57">
        <f>SUM(Агрызский:Ютазинский!L84)</f>
        <v>0</v>
      </c>
      <c r="M84" s="57">
        <f>SUM(Агрызский:Ютазинский!M84)</f>
        <v>0</v>
      </c>
      <c r="N84" s="57">
        <f>SUM(Агрызский:Ютазинский!N84)</f>
        <v>0</v>
      </c>
      <c r="O84" s="57">
        <f>SUM(Агрызский:Ютазинский!O84)</f>
        <v>0</v>
      </c>
      <c r="P84" s="58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0"/>
      <c r="D85" s="57">
        <f>SUM(Агрызский:Ютазинский!D85)</f>
        <v>0</v>
      </c>
      <c r="E85" s="57">
        <f>SUM(Агрызский:Ютазинский!E85)</f>
        <v>0</v>
      </c>
      <c r="F85" s="57">
        <f>SUM(Агрызский:Ютазинский!F85)</f>
        <v>0</v>
      </c>
      <c r="G85" s="57">
        <f>SUM(Агрызский:Ютазинский!G85)</f>
        <v>0</v>
      </c>
      <c r="H85" s="57">
        <f>SUM(Агрызский:Ютазинский!H85)</f>
        <v>0</v>
      </c>
      <c r="I85" s="57">
        <f>SUM(Агрызский:Ютазинский!I85)</f>
        <v>0</v>
      </c>
      <c r="J85" s="57">
        <f>SUM(Агрызский:Ютазинский!J85)</f>
        <v>0</v>
      </c>
      <c r="K85" s="57">
        <f>SUM(Агрызский:Ютазинский!K85)</f>
        <v>0</v>
      </c>
      <c r="L85" s="57">
        <f>SUM(Агрызский:Ютазинский!L85)</f>
        <v>0</v>
      </c>
      <c r="M85" s="57">
        <f>SUM(Агрызский:Ютазинский!M85)</f>
        <v>0</v>
      </c>
      <c r="N85" s="57">
        <f>SUM(Агрызский:Ютазинский!N85)</f>
        <v>0</v>
      </c>
      <c r="O85" s="57">
        <f>SUM(Агрызский:Ютазинский!O85)</f>
        <v>0</v>
      </c>
      <c r="P85" s="58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60">
        <f>D87+D88</f>
        <v>0</v>
      </c>
      <c r="E86" s="60">
        <f t="shared" ref="E86:O86" si="19">E87+E88</f>
        <v>0</v>
      </c>
      <c r="F86" s="60">
        <f t="shared" si="19"/>
        <v>0</v>
      </c>
      <c r="G86" s="60">
        <f t="shared" si="19"/>
        <v>0</v>
      </c>
      <c r="H86" s="60">
        <f t="shared" si="19"/>
        <v>0</v>
      </c>
      <c r="I86" s="60">
        <f t="shared" si="19"/>
        <v>0</v>
      </c>
      <c r="J86" s="60">
        <f t="shared" si="19"/>
        <v>1</v>
      </c>
      <c r="K86" s="60">
        <f t="shared" si="19"/>
        <v>0</v>
      </c>
      <c r="L86" s="60">
        <f t="shared" si="19"/>
        <v>0</v>
      </c>
      <c r="M86" s="60">
        <f t="shared" si="19"/>
        <v>0</v>
      </c>
      <c r="N86" s="60">
        <f t="shared" si="19"/>
        <v>0</v>
      </c>
      <c r="O86" s="60">
        <f t="shared" si="19"/>
        <v>0</v>
      </c>
      <c r="P86" s="56">
        <f t="shared" si="18"/>
        <v>1</v>
      </c>
    </row>
    <row r="87" spans="1:16" ht="15.75">
      <c r="A87" s="68" t="s">
        <v>217</v>
      </c>
      <c r="B87" s="239" t="s">
        <v>145</v>
      </c>
      <c r="C87" s="240"/>
      <c r="D87" s="57">
        <f>SUM(Агрызский:Ютазинский!D87)</f>
        <v>0</v>
      </c>
      <c r="E87" s="57">
        <f>SUM(Агрызский:Ютазинский!E87)</f>
        <v>0</v>
      </c>
      <c r="F87" s="57">
        <f>SUM(Агрызский:Ютазинский!F87)</f>
        <v>0</v>
      </c>
      <c r="G87" s="57">
        <f>SUM(Агрызский:Ютазинский!G87)</f>
        <v>0</v>
      </c>
      <c r="H87" s="57">
        <f>SUM(Агрызский:Ютазинский!H87)</f>
        <v>0</v>
      </c>
      <c r="I87" s="57">
        <f>SUM(Агрызский:Ютазинский!I87)</f>
        <v>0</v>
      </c>
      <c r="J87" s="57">
        <f>SUM(Агрызский:Ютазинский!J87)</f>
        <v>1</v>
      </c>
      <c r="K87" s="57">
        <f>SUM(Агрызский:Ютазинский!K87)</f>
        <v>0</v>
      </c>
      <c r="L87" s="57">
        <f>SUM(Агрызский:Ютазинский!L87)</f>
        <v>0</v>
      </c>
      <c r="M87" s="57">
        <f>SUM(Агрызский:Ютазинский!M87)</f>
        <v>0</v>
      </c>
      <c r="N87" s="57">
        <f>SUM(Агрызский:Ютазинский!N87)</f>
        <v>0</v>
      </c>
      <c r="O87" s="57">
        <f>SUM(Агрызский:Ютазинский!O87)</f>
        <v>0</v>
      </c>
      <c r="P87" s="58">
        <f t="shared" si="18"/>
        <v>1</v>
      </c>
    </row>
    <row r="88" spans="1:16" ht="15.75">
      <c r="A88" s="68" t="s">
        <v>218</v>
      </c>
      <c r="B88" s="239" t="s">
        <v>202</v>
      </c>
      <c r="C88" s="240"/>
      <c r="D88" s="57">
        <f>SUM(Агрызский:Ютазинский!D88)</f>
        <v>0</v>
      </c>
      <c r="E88" s="57">
        <f>SUM(Агрызский:Ютазинский!E88)</f>
        <v>0</v>
      </c>
      <c r="F88" s="57">
        <f>SUM(Агрызский:Ютазинский!F88)</f>
        <v>0</v>
      </c>
      <c r="G88" s="57">
        <f>SUM(Агрызский:Ютазинский!G88)</f>
        <v>0</v>
      </c>
      <c r="H88" s="57">
        <f>SUM(Агрызский:Ютазинский!H88)</f>
        <v>0</v>
      </c>
      <c r="I88" s="57">
        <f>SUM(Агрызский:Ютазинский!I88)</f>
        <v>0</v>
      </c>
      <c r="J88" s="57">
        <f>SUM(Агрызский:Ютазинский!J88)</f>
        <v>0</v>
      </c>
      <c r="K88" s="57">
        <f>SUM(Агрызский:Ютазинский!K88)</f>
        <v>0</v>
      </c>
      <c r="L88" s="57">
        <f>SUM(Агрызский:Ютазинский!L88)</f>
        <v>0</v>
      </c>
      <c r="M88" s="57">
        <f>SUM(Агрызский:Ютазинский!M88)</f>
        <v>0</v>
      </c>
      <c r="N88" s="57">
        <f>SUM(Агрызский:Ютазинский!N88)</f>
        <v>0</v>
      </c>
      <c r="O88" s="57">
        <f>SUM(Агрызский:Ютазинский!O88)</f>
        <v>0</v>
      </c>
      <c r="P88" s="58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65">
        <f>D90+D91+D92+D93</f>
        <v>0</v>
      </c>
      <c r="E89" s="69">
        <f t="shared" ref="E89:O89" si="20">E90+E91+E92+E93</f>
        <v>0</v>
      </c>
      <c r="F89" s="69">
        <f t="shared" si="20"/>
        <v>2000</v>
      </c>
      <c r="G89" s="69">
        <f t="shared" si="20"/>
        <v>0</v>
      </c>
      <c r="H89" s="69">
        <f t="shared" si="20"/>
        <v>0</v>
      </c>
      <c r="I89" s="69">
        <f t="shared" si="20"/>
        <v>0</v>
      </c>
      <c r="J89" s="69">
        <f t="shared" si="20"/>
        <v>45000</v>
      </c>
      <c r="K89" s="69">
        <f t="shared" si="20"/>
        <v>0</v>
      </c>
      <c r="L89" s="69">
        <f t="shared" si="20"/>
        <v>12000</v>
      </c>
      <c r="M89" s="69">
        <f t="shared" si="20"/>
        <v>0</v>
      </c>
      <c r="N89" s="69">
        <f t="shared" si="20"/>
        <v>0</v>
      </c>
      <c r="O89" s="69">
        <f t="shared" si="20"/>
        <v>0</v>
      </c>
      <c r="P89" s="56">
        <f t="shared" si="18"/>
        <v>59000</v>
      </c>
    </row>
    <row r="90" spans="1:16" ht="15.75">
      <c r="A90" s="68" t="s">
        <v>221</v>
      </c>
      <c r="B90" s="240" t="s">
        <v>137</v>
      </c>
      <c r="C90" s="240"/>
      <c r="D90" s="57">
        <f>SUM(Агрызский:Ютазинский!D90)</f>
        <v>0</v>
      </c>
      <c r="E90" s="57">
        <f>SUM(Агрызский:Ютазинский!E90)</f>
        <v>0</v>
      </c>
      <c r="F90" s="57">
        <f>SUM(Агрызский:Ютазинский!F90)</f>
        <v>2000</v>
      </c>
      <c r="G90" s="57">
        <f>SUM(Агрызский:Ютазинский!G90)</f>
        <v>0</v>
      </c>
      <c r="H90" s="57">
        <f>SUM(Агрызский:Ютазинский!H90)</f>
        <v>0</v>
      </c>
      <c r="I90" s="57">
        <f>SUM(Агрызский:Ютазинский!I90)</f>
        <v>0</v>
      </c>
      <c r="J90" s="57">
        <f>SUM(Агрызский:Ютазинский!J90)</f>
        <v>30000</v>
      </c>
      <c r="K90" s="57">
        <f>SUM(Агрызский:Ютазинский!K90)</f>
        <v>0</v>
      </c>
      <c r="L90" s="57">
        <f>SUM(Агрызский:Ютазинский!L90)</f>
        <v>12000</v>
      </c>
      <c r="M90" s="57">
        <f>SUM(Агрызский:Ютазинский!M90)</f>
        <v>0</v>
      </c>
      <c r="N90" s="57">
        <f>SUM(Агрызский:Ютазинский!N90)</f>
        <v>0</v>
      </c>
      <c r="O90" s="57">
        <f>SUM(Агрызский:Ютазинский!O90)</f>
        <v>0</v>
      </c>
      <c r="P90" s="56">
        <f t="shared" si="18"/>
        <v>44000</v>
      </c>
    </row>
    <row r="91" spans="1:16" ht="15.75">
      <c r="A91" s="68" t="s">
        <v>222</v>
      </c>
      <c r="B91" s="240" t="s">
        <v>139</v>
      </c>
      <c r="C91" s="241"/>
      <c r="D91" s="57">
        <f>SUM(Агрызский:Ютазинский!D91)</f>
        <v>0</v>
      </c>
      <c r="E91" s="57">
        <f>SUM(Агрызский:Ютазинский!E91)</f>
        <v>0</v>
      </c>
      <c r="F91" s="57">
        <f>SUM(Агрызский:Ютазинский!F91)</f>
        <v>0</v>
      </c>
      <c r="G91" s="57">
        <f>SUM(Агрызский:Ютазинский!G91)</f>
        <v>0</v>
      </c>
      <c r="H91" s="57">
        <f>SUM(Агрызский:Ютазинский!H91)</f>
        <v>0</v>
      </c>
      <c r="I91" s="57">
        <f>SUM(Агрызский:Ютазинский!I91)</f>
        <v>0</v>
      </c>
      <c r="J91" s="57">
        <f>SUM(Агрызский:Ютазинский!J91)</f>
        <v>0</v>
      </c>
      <c r="K91" s="57">
        <f>SUM(Агрызский:Ютазинский!K91)</f>
        <v>0</v>
      </c>
      <c r="L91" s="57">
        <f>SUM(Агрызский:Ютазинский!L91)</f>
        <v>0</v>
      </c>
      <c r="M91" s="57">
        <f>SUM(Агрызский:Ютазинский!M91)</f>
        <v>0</v>
      </c>
      <c r="N91" s="57">
        <f>SUM(Агрызский:Ютазинский!N91)</f>
        <v>0</v>
      </c>
      <c r="O91" s="57">
        <f>SUM(Агрызский:Ютазинский!O91)</f>
        <v>0</v>
      </c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57">
        <f>SUM(Агрызский:Ютазинский!D92)</f>
        <v>0</v>
      </c>
      <c r="E92" s="57">
        <f>SUM(Агрызский:Ютазинский!E92)</f>
        <v>0</v>
      </c>
      <c r="F92" s="57">
        <f>SUM(Агрызский:Ютазинский!F92)</f>
        <v>0</v>
      </c>
      <c r="G92" s="57">
        <f>SUM(Агрызский:Ютазинский!G92)</f>
        <v>0</v>
      </c>
      <c r="H92" s="57">
        <f>SUM(Агрызский:Ютазинский!H92)</f>
        <v>0</v>
      </c>
      <c r="I92" s="57">
        <f>SUM(Агрызский:Ютазинский!I92)</f>
        <v>0</v>
      </c>
      <c r="J92" s="57">
        <f>SUM(Агрызский:Ютазинский!J92)</f>
        <v>0</v>
      </c>
      <c r="K92" s="57">
        <f>SUM(Агрызский:Ютазинский!K92)</f>
        <v>0</v>
      </c>
      <c r="L92" s="57">
        <f>SUM(Агрызский:Ютазинский!L92)</f>
        <v>0</v>
      </c>
      <c r="M92" s="57">
        <f>SUM(Агрызский:Ютазинский!M92)</f>
        <v>0</v>
      </c>
      <c r="N92" s="57">
        <f>SUM(Агрызский:Ютазинский!N92)</f>
        <v>0</v>
      </c>
      <c r="O92" s="57">
        <f>SUM(Агрызский:Ютазинский!O92)</f>
        <v>0</v>
      </c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64">
        <f>D94+D95</f>
        <v>0</v>
      </c>
      <c r="E93" s="64">
        <f t="shared" ref="E93:O93" si="21">E94+E95</f>
        <v>0</v>
      </c>
      <c r="F93" s="64">
        <f t="shared" si="21"/>
        <v>0</v>
      </c>
      <c r="G93" s="64">
        <f t="shared" si="21"/>
        <v>0</v>
      </c>
      <c r="H93" s="64">
        <f t="shared" si="21"/>
        <v>0</v>
      </c>
      <c r="I93" s="64">
        <f t="shared" si="21"/>
        <v>0</v>
      </c>
      <c r="J93" s="64">
        <f t="shared" si="21"/>
        <v>15000</v>
      </c>
      <c r="K93" s="64">
        <f t="shared" si="21"/>
        <v>0</v>
      </c>
      <c r="L93" s="64">
        <f t="shared" si="21"/>
        <v>0</v>
      </c>
      <c r="M93" s="64">
        <f t="shared" si="21"/>
        <v>0</v>
      </c>
      <c r="N93" s="64">
        <f t="shared" si="21"/>
        <v>0</v>
      </c>
      <c r="O93" s="64">
        <f t="shared" si="21"/>
        <v>0</v>
      </c>
      <c r="P93" s="56">
        <f t="shared" si="18"/>
        <v>15000</v>
      </c>
    </row>
    <row r="94" spans="1:16" ht="15.75">
      <c r="A94" s="68" t="s">
        <v>225</v>
      </c>
      <c r="B94" s="240" t="s">
        <v>145</v>
      </c>
      <c r="C94" s="240"/>
      <c r="D94" s="57">
        <f>SUM(Агрызский:Ютазинский!D94)</f>
        <v>0</v>
      </c>
      <c r="E94" s="57">
        <f>SUM(Агрызский:Ютазинский!E94)</f>
        <v>0</v>
      </c>
      <c r="F94" s="57">
        <f>SUM(Агрызский:Ютазинский!F94)</f>
        <v>0</v>
      </c>
      <c r="G94" s="57">
        <f>SUM(Агрызский:Ютазинский!G94)</f>
        <v>0</v>
      </c>
      <c r="H94" s="57">
        <f>SUM(Агрызский:Ютазинский!H94)</f>
        <v>0</v>
      </c>
      <c r="I94" s="57">
        <f>SUM(Агрызский:Ютазинский!I94)</f>
        <v>0</v>
      </c>
      <c r="J94" s="57">
        <f>SUM(Агрызский:Ютазинский!J94)</f>
        <v>15000</v>
      </c>
      <c r="K94" s="57">
        <f>SUM(Агрызский:Ютазинский!K94)</f>
        <v>0</v>
      </c>
      <c r="L94" s="57">
        <f>SUM(Агрызский:Ютазинский!L94)</f>
        <v>0</v>
      </c>
      <c r="M94" s="57">
        <f>SUM(Агрызский:Ютазинский!M94)</f>
        <v>0</v>
      </c>
      <c r="N94" s="57">
        <f>SUM(Агрызский:Ютазинский!N94)</f>
        <v>0</v>
      </c>
      <c r="O94" s="57">
        <f>SUM(Агрызский:Ютазинский!O94)</f>
        <v>0</v>
      </c>
      <c r="P94" s="58">
        <f t="shared" si="18"/>
        <v>15000</v>
      </c>
    </row>
    <row r="95" spans="1:16" ht="15.75">
      <c r="A95" s="68" t="s">
        <v>226</v>
      </c>
      <c r="B95" s="240" t="s">
        <v>202</v>
      </c>
      <c r="C95" s="240"/>
      <c r="D95" s="57">
        <f>SUM(Агрызский:Ютазинский!D95)</f>
        <v>0</v>
      </c>
      <c r="E95" s="57">
        <f>SUM(Агрызский:Ютазинский!E95)</f>
        <v>0</v>
      </c>
      <c r="F95" s="57">
        <f>SUM(Агрызский:Ютазинский!F95)</f>
        <v>0</v>
      </c>
      <c r="G95" s="57">
        <f>SUM(Агрызский:Ютазинский!G95)</f>
        <v>0</v>
      </c>
      <c r="H95" s="57">
        <f>SUM(Агрызский:Ютазинский!H95)</f>
        <v>0</v>
      </c>
      <c r="I95" s="57">
        <f>SUM(Агрызский:Ютазинский!I95)</f>
        <v>0</v>
      </c>
      <c r="J95" s="57">
        <f>SUM(Агрызский:Ютазинский!J95)</f>
        <v>0</v>
      </c>
      <c r="K95" s="57">
        <f>SUM(Агрызский:Ютазинский!K95)</f>
        <v>0</v>
      </c>
      <c r="L95" s="57">
        <f>SUM(Агрызский:Ютазинский!L95)</f>
        <v>0</v>
      </c>
      <c r="M95" s="57">
        <f>SUM(Агрызский:Ютазинский!M95)</f>
        <v>0</v>
      </c>
      <c r="N95" s="57">
        <f>SUM(Агрызский:Ютазинский!N95)</f>
        <v>0</v>
      </c>
      <c r="O95" s="57">
        <f>SUM(Агрызский:Ютазинский!O95)</f>
        <v>0</v>
      </c>
      <c r="P95" s="58">
        <f t="shared" si="18"/>
        <v>0</v>
      </c>
    </row>
    <row r="96" spans="1:16" ht="106.5" customHeight="1">
      <c r="A96" s="70" t="s">
        <v>227</v>
      </c>
      <c r="B96" s="260" t="s">
        <v>228</v>
      </c>
      <c r="C96" s="261"/>
      <c r="D96" s="57">
        <f>SUM(Агрызский:Ютазинский!D96)</f>
        <v>97</v>
      </c>
      <c r="E96" s="57">
        <f>SUM(Агрызский:Ютазинский!E96)</f>
        <v>0</v>
      </c>
      <c r="F96" s="57">
        <f>SUM(Агрызский:Ютазинский!F96)</f>
        <v>118</v>
      </c>
      <c r="G96" s="57">
        <f>SUM(Агрызский:Ютазинский!G96)</f>
        <v>0</v>
      </c>
      <c r="H96" s="57">
        <f>SUM(Агрызский:Ютазинский!H96)</f>
        <v>0</v>
      </c>
      <c r="I96" s="57">
        <f>SUM(Агрызский:Ютазинский!I96)</f>
        <v>52</v>
      </c>
      <c r="J96" s="57">
        <f>SUM(Агрызский:Ютазинский!J96)</f>
        <v>385</v>
      </c>
      <c r="K96" s="57">
        <f>SUM(Агрызский:Ютазинский!K96)</f>
        <v>0</v>
      </c>
      <c r="L96" s="57">
        <f>SUM(Агрызский:Ютазинский!L96)</f>
        <v>857</v>
      </c>
      <c r="M96" s="57">
        <f>SUM(Агрызский:Ютазинский!M96)</f>
        <v>0</v>
      </c>
      <c r="N96" s="57">
        <f>SUM(Агрызский:Ютазинский!N96)</f>
        <v>0</v>
      </c>
      <c r="O96" s="57">
        <f>SUM(Агрызский:Ютазинский!O96)</f>
        <v>0</v>
      </c>
      <c r="P96" s="58">
        <f t="shared" si="18"/>
        <v>1509</v>
      </c>
    </row>
    <row r="97" spans="1:19" ht="38.25" customHeight="1">
      <c r="A97" s="70" t="s">
        <v>229</v>
      </c>
      <c r="B97" s="262" t="s">
        <v>230</v>
      </c>
      <c r="C97" s="261"/>
      <c r="D97" s="57">
        <f>SUM(Агрызский:Ютазинский!D97)</f>
        <v>0</v>
      </c>
      <c r="E97" s="57">
        <f>SUM(Агрызский:Ютазинский!E97)</f>
        <v>0</v>
      </c>
      <c r="F97" s="57">
        <f>SUM(Агрызский:Ютазинский!F97)</f>
        <v>65</v>
      </c>
      <c r="G97" s="57">
        <f>SUM(Агрызский:Ютазинский!G97)</f>
        <v>0</v>
      </c>
      <c r="H97" s="57">
        <f>SUM(Агрызский:Ютазинский!H97)</f>
        <v>0</v>
      </c>
      <c r="I97" s="57">
        <f>SUM(Агрызский:Ютазинский!I97)</f>
        <v>24</v>
      </c>
      <c r="J97" s="57">
        <f>SUM(Агрызский:Ютазинский!J97)</f>
        <v>12</v>
      </c>
      <c r="K97" s="57">
        <f>SUM(Агрызский:Ютазинский!K97)</f>
        <v>0</v>
      </c>
      <c r="L97" s="57">
        <f>SUM(Агрызский:Ютазинский!L97)</f>
        <v>83</v>
      </c>
      <c r="M97" s="57">
        <f>SUM(Агрызский:Ютазинский!M97)</f>
        <v>0</v>
      </c>
      <c r="N97" s="57">
        <f>SUM(Агрызский:Ютазинский!N97)</f>
        <v>0</v>
      </c>
      <c r="O97" s="57">
        <f>SUM(Агрызский:Ютазинский!O97)</f>
        <v>0</v>
      </c>
      <c r="P97" s="58">
        <f t="shared" si="18"/>
        <v>184</v>
      </c>
    </row>
    <row r="98" spans="1:19" ht="115.5" customHeight="1">
      <c r="A98" s="14" t="s">
        <v>231</v>
      </c>
      <c r="B98" s="260" t="s">
        <v>232</v>
      </c>
      <c r="C98" s="261"/>
      <c r="D98" s="57">
        <f>SUM(Агрызский:Ютазинский!D98)</f>
        <v>99000</v>
      </c>
      <c r="E98" s="57">
        <f>SUM(Агрызский:Ютазинский!E98)</f>
        <v>0</v>
      </c>
      <c r="F98" s="57">
        <f>SUM(Агрызский:Ютазинский!F98)</f>
        <v>191000</v>
      </c>
      <c r="G98" s="57">
        <f>SUM(Агрызский:Ютазинский!G98)</f>
        <v>0</v>
      </c>
      <c r="H98" s="57">
        <f>SUM(Агрызский:Ютазинский!H98)</f>
        <v>0</v>
      </c>
      <c r="I98" s="57">
        <f>SUM(Агрызский:Ютазинский!I98)</f>
        <v>83900</v>
      </c>
      <c r="J98" s="57">
        <f>SUM(Агрызский:Ютазинский!J98)</f>
        <v>1405278</v>
      </c>
      <c r="K98" s="57">
        <f>SUM(Агрызский:Ютазинский!K98)</f>
        <v>0</v>
      </c>
      <c r="L98" s="57">
        <f>SUM(Агрызский:Ютазинский!L98)</f>
        <v>2111000</v>
      </c>
      <c r="M98" s="57">
        <f>SUM(Агрызский:Ютазинский!M98)</f>
        <v>0</v>
      </c>
      <c r="N98" s="57">
        <f>SUM(Агрызский:Ютазинский!N98)</f>
        <v>0</v>
      </c>
      <c r="O98" s="57">
        <f>SUM(Агрызский:Ютазинский!O98)</f>
        <v>0</v>
      </c>
      <c r="P98" s="58">
        <f t="shared" si="18"/>
        <v>3890178</v>
      </c>
    </row>
    <row r="99" spans="1:19" ht="43.5" customHeight="1">
      <c r="A99" s="14" t="s">
        <v>233</v>
      </c>
      <c r="B99" s="262" t="s">
        <v>230</v>
      </c>
      <c r="C99" s="261"/>
      <c r="D99" s="57">
        <f>SUM(Агрызский:Ютазинский!D99)</f>
        <v>0</v>
      </c>
      <c r="E99" s="57">
        <f>SUM(Агрызский:Ютазинский!E99)</f>
        <v>0</v>
      </c>
      <c r="F99" s="57">
        <f>SUM(Агрызский:Ютазинский!F99)</f>
        <v>84000</v>
      </c>
      <c r="G99" s="57">
        <f>SUM(Агрызский:Ютазинский!G99)</f>
        <v>0</v>
      </c>
      <c r="H99" s="57">
        <f>SUM(Агрызский:Ютазинский!H99)</f>
        <v>0</v>
      </c>
      <c r="I99" s="57">
        <f>SUM(Агрызский:Ютазинский!I99)</f>
        <v>40900</v>
      </c>
      <c r="J99" s="57">
        <f>SUM(Агрызский:Ютазинский!J99)</f>
        <v>28500</v>
      </c>
      <c r="K99" s="57">
        <f>SUM(Агрызский:Ютазинский!K99)</f>
        <v>0</v>
      </c>
      <c r="L99" s="57">
        <f>SUM(Агрызский:Ютазинский!L99)</f>
        <v>272000</v>
      </c>
      <c r="M99" s="57">
        <f>SUM(Агрызский:Ютазинский!M99)</f>
        <v>0</v>
      </c>
      <c r="N99" s="57">
        <f>SUM(Агрызский:Ютазинский!N99)</f>
        <v>0</v>
      </c>
      <c r="O99" s="57">
        <f>SUM(Агрызский:Ютазинский!O99)</f>
        <v>0</v>
      </c>
      <c r="P99" s="58">
        <f t="shared" si="18"/>
        <v>425400</v>
      </c>
    </row>
    <row r="100" spans="1:19" ht="121.5" customHeight="1">
      <c r="A100" s="14" t="s">
        <v>234</v>
      </c>
      <c r="B100" s="260" t="s">
        <v>235</v>
      </c>
      <c r="C100" s="261"/>
      <c r="D100" s="57">
        <f>SUM(Агрызский:Ютазинский!D100)</f>
        <v>0</v>
      </c>
      <c r="E100" s="57">
        <f>SUM(Агрызский:Ютазинский!E100)</f>
        <v>0</v>
      </c>
      <c r="F100" s="57">
        <f>SUM(Агрызский:Ютазинский!F100)</f>
        <v>65</v>
      </c>
      <c r="G100" s="57">
        <f>SUM(Агрызский:Ютазинский!G100)</f>
        <v>0</v>
      </c>
      <c r="H100" s="57">
        <f>SUM(Агрызский:Ютазинский!H100)</f>
        <v>0</v>
      </c>
      <c r="I100" s="57">
        <f>SUM(Агрызский:Ютазинский!I100)</f>
        <v>44</v>
      </c>
      <c r="J100" s="57">
        <f>SUM(Агрызский:Ютазинский!J100)</f>
        <v>315</v>
      </c>
      <c r="K100" s="57">
        <f>SUM(Агрызский:Ютазинский!K100)</f>
        <v>0</v>
      </c>
      <c r="L100" s="57">
        <f>SUM(Агрызский:Ютазинский!L100)</f>
        <v>205</v>
      </c>
      <c r="M100" s="57">
        <f>SUM(Агрызский:Ютазинский!M100)</f>
        <v>0</v>
      </c>
      <c r="N100" s="57">
        <f>SUM(Агрызский:Ютазинский!N100)</f>
        <v>0</v>
      </c>
      <c r="O100" s="57">
        <f>SUM(Агрызский:Ютазинский!O100)</f>
        <v>0</v>
      </c>
      <c r="P100" s="58">
        <f t="shared" si="18"/>
        <v>629</v>
      </c>
    </row>
    <row r="101" spans="1:19" ht="39" customHeight="1">
      <c r="A101" s="14" t="s">
        <v>236</v>
      </c>
      <c r="B101" s="262" t="s">
        <v>230</v>
      </c>
      <c r="C101" s="261"/>
      <c r="D101" s="57">
        <f>SUM(Агрызский:Ютазинский!D101)</f>
        <v>0</v>
      </c>
      <c r="E101" s="57">
        <f>SUM(Агрызский:Ютазинский!E101)</f>
        <v>0</v>
      </c>
      <c r="F101" s="57">
        <f>SUM(Агрызский:Ютазинский!F101)</f>
        <v>50</v>
      </c>
      <c r="G101" s="57">
        <f>SUM(Агрызский:Ютазинский!G101)</f>
        <v>0</v>
      </c>
      <c r="H101" s="57">
        <f>SUM(Агрызский:Ютазинский!H101)</f>
        <v>0</v>
      </c>
      <c r="I101" s="57">
        <f>SUM(Агрызский:Ютазинский!I101)</f>
        <v>26</v>
      </c>
      <c r="J101" s="57">
        <f>SUM(Агрызский:Ютазинский!J101)</f>
        <v>17</v>
      </c>
      <c r="K101" s="57">
        <f>SUM(Агрызский:Ютазинский!K101)</f>
        <v>0</v>
      </c>
      <c r="L101" s="57">
        <f>SUM(Агрызский:Ютазинский!L101)</f>
        <v>6</v>
      </c>
      <c r="M101" s="57">
        <f>SUM(Агрызский:Ютазинский!M101)</f>
        <v>0</v>
      </c>
      <c r="N101" s="57">
        <f>SUM(Агрызский:Ютазинский!N101)</f>
        <v>0</v>
      </c>
      <c r="O101" s="57">
        <f>SUM(Агрызский:Ютазинский!O101)</f>
        <v>0</v>
      </c>
      <c r="P101" s="58">
        <f t="shared" si="18"/>
        <v>99</v>
      </c>
    </row>
    <row r="102" spans="1:19" ht="121.5" customHeight="1">
      <c r="A102" s="14" t="s">
        <v>237</v>
      </c>
      <c r="B102" s="260" t="s">
        <v>238</v>
      </c>
      <c r="C102" s="261"/>
      <c r="D102" s="57">
        <f>SUM(Агрызский:Ютазинский!D102)</f>
        <v>0</v>
      </c>
      <c r="E102" s="57">
        <f>SUM(Агрызский:Ютазинский!E102)</f>
        <v>0</v>
      </c>
      <c r="F102" s="57">
        <f>SUM(Агрызский:Ютазинский!F102)</f>
        <v>91500</v>
      </c>
      <c r="G102" s="57">
        <f>SUM(Агрызский:Ютазинский!G102)</f>
        <v>0</v>
      </c>
      <c r="H102" s="57">
        <f>SUM(Агрызский:Ютазинский!H102)</f>
        <v>0</v>
      </c>
      <c r="I102" s="57">
        <f>SUM(Агрызский:Ютазинский!I102)</f>
        <v>62400</v>
      </c>
      <c r="J102" s="57">
        <f>SUM(Агрызский:Ютазинский!J102)</f>
        <v>951163</v>
      </c>
      <c r="K102" s="57">
        <f>SUM(Агрызский:Ютазинский!K102)</f>
        <v>0</v>
      </c>
      <c r="L102" s="57">
        <f>SUM(Агрызский:Ютазинский!L102)</f>
        <v>434000</v>
      </c>
      <c r="M102" s="57">
        <f>SUM(Агрызский:Ютазинский!M102)</f>
        <v>0</v>
      </c>
      <c r="N102" s="57">
        <f>SUM(Агрызский:Ютазинский!N102)</f>
        <v>0</v>
      </c>
      <c r="O102" s="57">
        <f>SUM(Агрызский:Ютазинский!O102)</f>
        <v>0</v>
      </c>
      <c r="P102" s="58">
        <f t="shared" si="18"/>
        <v>1539063</v>
      </c>
    </row>
    <row r="103" spans="1:19" ht="36.75" customHeight="1">
      <c r="A103" s="14" t="s">
        <v>239</v>
      </c>
      <c r="B103" s="262" t="s">
        <v>230</v>
      </c>
      <c r="C103" s="261"/>
      <c r="D103" s="57">
        <f>SUM(Агрызский:Ютазинский!D103)</f>
        <v>0</v>
      </c>
      <c r="E103" s="57">
        <f>SUM(Агрызский:Ютазинский!E103)</f>
        <v>0</v>
      </c>
      <c r="F103" s="57">
        <f>SUM(Агрызский:Ютазинский!F103)</f>
        <v>81000</v>
      </c>
      <c r="G103" s="57">
        <f>SUM(Агрызский:Ютазинский!G103)</f>
        <v>0</v>
      </c>
      <c r="H103" s="57">
        <f>SUM(Агрызский:Ютазинский!H103)</f>
        <v>0</v>
      </c>
      <c r="I103" s="57">
        <f>SUM(Агрызский:Ютазинский!I103)</f>
        <v>33900</v>
      </c>
      <c r="J103" s="57">
        <f>SUM(Агрызский:Ютазинский!J103)</f>
        <v>37000</v>
      </c>
      <c r="K103" s="57">
        <f>SUM(Агрызский:Ютазинский!K103)</f>
        <v>0</v>
      </c>
      <c r="L103" s="57">
        <f>SUM(Агрызский:Ютазинский!L103)</f>
        <v>12000</v>
      </c>
      <c r="M103" s="57">
        <f>SUM(Агрызский:Ютазинский!M103)</f>
        <v>0</v>
      </c>
      <c r="N103" s="57">
        <f>SUM(Агрызский:Ютазинский!N103)</f>
        <v>0</v>
      </c>
      <c r="O103" s="57">
        <f>SUM(Агрызский:Ютазинский!O103)</f>
        <v>0</v>
      </c>
      <c r="P103" s="58">
        <f t="shared" si="18"/>
        <v>163900</v>
      </c>
    </row>
    <row r="104" spans="1:19" ht="54.75" customHeight="1">
      <c r="A104" s="14" t="s">
        <v>240</v>
      </c>
      <c r="B104" s="263" t="s">
        <v>241</v>
      </c>
      <c r="C104" s="264"/>
      <c r="D104" s="71">
        <f>D105+D108</f>
        <v>66402</v>
      </c>
      <c r="E104" s="71">
        <f t="shared" ref="E104:O104" si="22">E105+E108</f>
        <v>0</v>
      </c>
      <c r="F104" s="71">
        <f t="shared" si="22"/>
        <v>282387</v>
      </c>
      <c r="G104" s="71">
        <f t="shared" si="22"/>
        <v>1000</v>
      </c>
      <c r="H104" s="71">
        <f t="shared" si="22"/>
        <v>0</v>
      </c>
      <c r="I104" s="71">
        <f t="shared" si="22"/>
        <v>89872.12</v>
      </c>
      <c r="J104" s="71">
        <f t="shared" si="22"/>
        <v>5134840</v>
      </c>
      <c r="K104" s="71">
        <f t="shared" si="22"/>
        <v>0</v>
      </c>
      <c r="L104" s="71">
        <f t="shared" si="22"/>
        <v>4683576</v>
      </c>
      <c r="M104" s="71">
        <f t="shared" si="22"/>
        <v>0</v>
      </c>
      <c r="N104" s="71">
        <f t="shared" si="22"/>
        <v>0</v>
      </c>
      <c r="O104" s="71">
        <f t="shared" si="22"/>
        <v>0</v>
      </c>
      <c r="P104" s="56">
        <f t="shared" si="18"/>
        <v>10258077.120000001</v>
      </c>
      <c r="R104" s="22">
        <f>P104*100/R57</f>
        <v>85.225812808700326</v>
      </c>
      <c r="S104" s="30" t="s">
        <v>242</v>
      </c>
    </row>
    <row r="105" spans="1:19" ht="54.75" customHeight="1">
      <c r="A105" s="14" t="s">
        <v>243</v>
      </c>
      <c r="B105" s="263" t="s">
        <v>244</v>
      </c>
      <c r="C105" s="264"/>
      <c r="D105" s="72">
        <f>D106+D107</f>
        <v>3000</v>
      </c>
      <c r="E105" s="72">
        <f t="shared" ref="E105:O105" si="23">E106+E107</f>
        <v>0</v>
      </c>
      <c r="F105" s="72">
        <f t="shared" si="23"/>
        <v>199000</v>
      </c>
      <c r="G105" s="72">
        <f t="shared" si="23"/>
        <v>1000</v>
      </c>
      <c r="H105" s="72">
        <f t="shared" si="23"/>
        <v>0</v>
      </c>
      <c r="I105" s="72">
        <f t="shared" si="23"/>
        <v>50000</v>
      </c>
      <c r="J105" s="72">
        <f t="shared" si="23"/>
        <v>2938556</v>
      </c>
      <c r="K105" s="72">
        <f t="shared" si="23"/>
        <v>0</v>
      </c>
      <c r="L105" s="72">
        <f t="shared" si="23"/>
        <v>3678731</v>
      </c>
      <c r="M105" s="72">
        <f t="shared" si="23"/>
        <v>0</v>
      </c>
      <c r="N105" s="72">
        <f t="shared" si="23"/>
        <v>0</v>
      </c>
      <c r="O105" s="72">
        <f t="shared" si="23"/>
        <v>0</v>
      </c>
      <c r="P105" s="56">
        <f t="shared" si="18"/>
        <v>6870287</v>
      </c>
      <c r="R105" s="22">
        <f>P105*100/P104</f>
        <v>66.974413621877702</v>
      </c>
      <c r="S105" s="30" t="s">
        <v>245</v>
      </c>
    </row>
    <row r="106" spans="1:19" ht="49.5" customHeight="1">
      <c r="A106" s="14" t="s">
        <v>246</v>
      </c>
      <c r="B106" s="262" t="s">
        <v>247</v>
      </c>
      <c r="C106" s="261"/>
      <c r="D106" s="57">
        <f>SUM(Агрызский:Ютазинский!D106)</f>
        <v>3000</v>
      </c>
      <c r="E106" s="57">
        <f>SUM(Агрызский:Ютазинский!E106)</f>
        <v>0</v>
      </c>
      <c r="F106" s="57">
        <f>SUM(Агрызский:Ютазинский!F106)</f>
        <v>158000</v>
      </c>
      <c r="G106" s="57">
        <f>SUM(Агрызский:Ютазинский!G106)</f>
        <v>1000</v>
      </c>
      <c r="H106" s="57">
        <f>SUM(Агрызский:Ютазинский!H106)</f>
        <v>0</v>
      </c>
      <c r="I106" s="57">
        <f>SUM(Агрызский:Ютазинский!I106)</f>
        <v>37000</v>
      </c>
      <c r="J106" s="57">
        <f>SUM(Агрызский:Ютазинский!J106)</f>
        <v>2280472</v>
      </c>
      <c r="K106" s="57">
        <f>SUM(Агрызский:Ютазинский!K106)</f>
        <v>0</v>
      </c>
      <c r="L106" s="57">
        <f>SUM(Агрызский:Ютазинский!L106)</f>
        <v>3363700</v>
      </c>
      <c r="M106" s="57">
        <f>SUM(Агрызский:Ютазинский!M106)</f>
        <v>0</v>
      </c>
      <c r="N106" s="57">
        <f>SUM(Агрызский:Ютазинский!N106)</f>
        <v>0</v>
      </c>
      <c r="O106" s="57">
        <f>SUM(Агрызский:Ютазинский!O106)</f>
        <v>0</v>
      </c>
      <c r="P106" s="58">
        <f t="shared" si="18"/>
        <v>5843172</v>
      </c>
      <c r="R106" s="22">
        <f>(P106+P109)*100/R57</f>
        <v>57.302745433623983</v>
      </c>
      <c r="S106" s="30" t="s">
        <v>248</v>
      </c>
    </row>
    <row r="107" spans="1:19" ht="49.5" customHeight="1">
      <c r="A107" s="14" t="s">
        <v>249</v>
      </c>
      <c r="B107" s="262" t="s">
        <v>250</v>
      </c>
      <c r="C107" s="261"/>
      <c r="D107" s="57">
        <f>SUM(Агрызский:Ютазинский!D107)</f>
        <v>0</v>
      </c>
      <c r="E107" s="57">
        <f>SUM(Агрызский:Ютазинский!E107)</f>
        <v>0</v>
      </c>
      <c r="F107" s="57">
        <f>SUM(Агрызский:Ютазинский!F107)</f>
        <v>41000</v>
      </c>
      <c r="G107" s="57">
        <f>SUM(Агрызский:Ютазинский!G107)</f>
        <v>0</v>
      </c>
      <c r="H107" s="57">
        <f>SUM(Агрызский:Ютазинский!H107)</f>
        <v>0</v>
      </c>
      <c r="I107" s="57">
        <f>SUM(Агрызский:Ютазинский!I107)</f>
        <v>13000</v>
      </c>
      <c r="J107" s="57">
        <f>SUM(Агрызский:Ютазинский!J107)</f>
        <v>658084</v>
      </c>
      <c r="K107" s="57">
        <f>SUM(Агрызский:Ютазинский!K107)</f>
        <v>0</v>
      </c>
      <c r="L107" s="57">
        <f>SUM(Агрызский:Ютазинский!L107)</f>
        <v>315031</v>
      </c>
      <c r="M107" s="57">
        <f>SUM(Агрызский:Ютазинский!M107)</f>
        <v>0</v>
      </c>
      <c r="N107" s="57">
        <f>SUM(Агрызский:Ютазинский!N107)</f>
        <v>0</v>
      </c>
      <c r="O107" s="57">
        <f>SUM(Агрызский:Ютазинский!O107)</f>
        <v>0</v>
      </c>
      <c r="P107" s="58">
        <f t="shared" si="18"/>
        <v>1027115</v>
      </c>
    </row>
    <row r="108" spans="1:19" ht="54" customHeight="1">
      <c r="A108" s="14" t="s">
        <v>251</v>
      </c>
      <c r="B108" s="263" t="s">
        <v>252</v>
      </c>
      <c r="C108" s="264"/>
      <c r="D108" s="73">
        <f>D109+D110</f>
        <v>63402</v>
      </c>
      <c r="E108" s="73">
        <f t="shared" ref="E108:O108" si="24">E109+E110</f>
        <v>0</v>
      </c>
      <c r="F108" s="73">
        <f t="shared" si="24"/>
        <v>83387</v>
      </c>
      <c r="G108" s="73">
        <f t="shared" si="24"/>
        <v>0</v>
      </c>
      <c r="H108" s="73">
        <f t="shared" si="24"/>
        <v>0</v>
      </c>
      <c r="I108" s="73">
        <f t="shared" si="24"/>
        <v>39872.119999999995</v>
      </c>
      <c r="J108" s="73">
        <f t="shared" si="24"/>
        <v>2196284</v>
      </c>
      <c r="K108" s="73">
        <f t="shared" si="24"/>
        <v>0</v>
      </c>
      <c r="L108" s="73">
        <f t="shared" si="24"/>
        <v>1004845</v>
      </c>
      <c r="M108" s="73">
        <f t="shared" si="24"/>
        <v>0</v>
      </c>
      <c r="N108" s="73">
        <f t="shared" si="24"/>
        <v>0</v>
      </c>
      <c r="O108" s="73">
        <f t="shared" si="24"/>
        <v>0</v>
      </c>
      <c r="P108" s="56">
        <f t="shared" si="18"/>
        <v>3387790.12</v>
      </c>
      <c r="R108" s="22">
        <f>P108*100/P104</f>
        <v>33.025586378122291</v>
      </c>
      <c r="S108" s="30" t="s">
        <v>253</v>
      </c>
    </row>
    <row r="109" spans="1:19" ht="45" customHeight="1">
      <c r="A109" s="74" t="s">
        <v>254</v>
      </c>
      <c r="B109" s="262" t="s">
        <v>247</v>
      </c>
      <c r="C109" s="261"/>
      <c r="D109" s="57">
        <f>SUM(Агрызский:Ютазинский!D109)</f>
        <v>42821</v>
      </c>
      <c r="E109" s="57">
        <f>SUM(Агрызский:Ютазинский!E109)</f>
        <v>0</v>
      </c>
      <c r="F109" s="57">
        <f>SUM(Агрызский:Ютазинский!F109)</f>
        <v>23476</v>
      </c>
      <c r="G109" s="57">
        <f>SUM(Агрызский:Ютазинский!G109)</f>
        <v>0</v>
      </c>
      <c r="H109" s="57">
        <f>SUM(Агрызский:Ютазинский!H109)</f>
        <v>0</v>
      </c>
      <c r="I109" s="57">
        <f>SUM(Агрызский:Ютазинский!I109)</f>
        <v>5000</v>
      </c>
      <c r="J109" s="57">
        <f>SUM(Агрызский:Ютазинский!J109)</f>
        <v>798228</v>
      </c>
      <c r="K109" s="57">
        <f>SUM(Агрызский:Ютазинский!K109)</f>
        <v>0</v>
      </c>
      <c r="L109" s="57">
        <f>SUM(Агрызский:Ютазинский!L109)</f>
        <v>184462</v>
      </c>
      <c r="M109" s="57">
        <f>SUM(Агрызский:Ютазинский!M109)</f>
        <v>0</v>
      </c>
      <c r="N109" s="57">
        <f>SUM(Агрызский:Ютазинский!N109)</f>
        <v>0</v>
      </c>
      <c r="O109" s="57">
        <f>SUM(Агрызский:Ютазинский!O109)</f>
        <v>0</v>
      </c>
      <c r="P109" s="58">
        <f t="shared" si="18"/>
        <v>1053987</v>
      </c>
      <c r="R109" s="22">
        <f>P109*100/P98</f>
        <v>27.093541735108264</v>
      </c>
      <c r="S109" s="30" t="s">
        <v>255</v>
      </c>
    </row>
    <row r="110" spans="1:19" ht="47.25" customHeight="1">
      <c r="A110" s="14" t="s">
        <v>256</v>
      </c>
      <c r="B110" s="262" t="s">
        <v>257</v>
      </c>
      <c r="C110" s="261"/>
      <c r="D110" s="57">
        <f>SUM(Агрызский:Ютазинский!D110)</f>
        <v>20581</v>
      </c>
      <c r="E110" s="57">
        <f>SUM(Агрызский:Ютазинский!E110)</f>
        <v>0</v>
      </c>
      <c r="F110" s="57">
        <f>SUM(Агрызский:Ютазинский!F110)</f>
        <v>59911</v>
      </c>
      <c r="G110" s="57">
        <f>SUM(Агрызский:Ютазинский!G110)</f>
        <v>0</v>
      </c>
      <c r="H110" s="57">
        <f>SUM(Агрызский:Ютазинский!H110)</f>
        <v>0</v>
      </c>
      <c r="I110" s="57">
        <f>SUM(Агрызский:Ютазинский!I110)</f>
        <v>34872.119999999995</v>
      </c>
      <c r="J110" s="57">
        <f>SUM(Агрызский:Ютазинский!J110)</f>
        <v>1398056</v>
      </c>
      <c r="K110" s="57">
        <f>SUM(Агрызский:Ютазинский!K110)</f>
        <v>0</v>
      </c>
      <c r="L110" s="57">
        <f>SUM(Агрызский:Ютазинский!L110)</f>
        <v>820383</v>
      </c>
      <c r="M110" s="57">
        <f>SUM(Агрызский:Ютазинский!M110)</f>
        <v>0</v>
      </c>
      <c r="N110" s="57">
        <f>SUM(Агрызский:Ютазинский!N110)</f>
        <v>0</v>
      </c>
      <c r="O110" s="57">
        <f>SUM(Агрызский:Ютазинский!O110)</f>
        <v>0</v>
      </c>
      <c r="P110" s="58">
        <f t="shared" si="18"/>
        <v>2333803.12</v>
      </c>
      <c r="R110" s="22">
        <f>P110*100/P102</f>
        <v>151.63791995519352</v>
      </c>
      <c r="S110" s="30" t="s">
        <v>258</v>
      </c>
    </row>
    <row r="111" spans="1:19" ht="55.5" customHeight="1">
      <c r="A111" s="14" t="s">
        <v>259</v>
      </c>
      <c r="B111" s="265" t="s">
        <v>260</v>
      </c>
      <c r="C111" s="266"/>
      <c r="D111" s="75">
        <f>D57-D75-D106-D109</f>
        <v>63679</v>
      </c>
      <c r="E111" s="75">
        <f t="shared" ref="E111:O111" si="25">E57-E75-E106-E109</f>
        <v>0</v>
      </c>
      <c r="F111" s="75">
        <f t="shared" si="25"/>
        <v>210024</v>
      </c>
      <c r="G111" s="75">
        <f t="shared" si="25"/>
        <v>0</v>
      </c>
      <c r="H111" s="75">
        <f t="shared" si="25"/>
        <v>0</v>
      </c>
      <c r="I111" s="75">
        <f t="shared" si="25"/>
        <v>128400</v>
      </c>
      <c r="J111" s="75">
        <f t="shared" si="25"/>
        <v>2254050</v>
      </c>
      <c r="K111" s="75">
        <f t="shared" si="25"/>
        <v>0</v>
      </c>
      <c r="L111" s="75">
        <f t="shared" si="25"/>
        <v>2483038</v>
      </c>
      <c r="M111" s="75">
        <f t="shared" si="25"/>
        <v>0</v>
      </c>
      <c r="N111" s="75">
        <f t="shared" si="25"/>
        <v>0</v>
      </c>
      <c r="O111" s="75">
        <f t="shared" si="25"/>
        <v>0</v>
      </c>
      <c r="P111" s="56">
        <f t="shared" si="18"/>
        <v>5139191</v>
      </c>
    </row>
    <row r="112" spans="1:19" ht="71.25" customHeight="1">
      <c r="A112" s="14" t="s">
        <v>261</v>
      </c>
      <c r="B112" s="265" t="s">
        <v>262</v>
      </c>
      <c r="C112" s="266"/>
      <c r="D112" s="76">
        <f>D113+D114</f>
        <v>104498</v>
      </c>
      <c r="E112" s="76">
        <f t="shared" ref="E112:O112" si="26">E113+E114</f>
        <v>0</v>
      </c>
      <c r="F112" s="76">
        <f t="shared" si="26"/>
        <v>684607</v>
      </c>
      <c r="G112" s="76">
        <f t="shared" si="26"/>
        <v>0</v>
      </c>
      <c r="H112" s="76">
        <f t="shared" si="26"/>
        <v>0</v>
      </c>
      <c r="I112" s="76">
        <f t="shared" si="26"/>
        <v>234542.88</v>
      </c>
      <c r="J112" s="76">
        <f t="shared" si="26"/>
        <v>2474972</v>
      </c>
      <c r="K112" s="76">
        <f t="shared" si="26"/>
        <v>0</v>
      </c>
      <c r="L112" s="76">
        <f t="shared" si="26"/>
        <v>2503631</v>
      </c>
      <c r="M112" s="76">
        <f t="shared" si="26"/>
        <v>0</v>
      </c>
      <c r="N112" s="76">
        <f t="shared" si="26"/>
        <v>0</v>
      </c>
      <c r="O112" s="76">
        <f t="shared" si="26"/>
        <v>0</v>
      </c>
      <c r="P112" s="56">
        <f t="shared" si="18"/>
        <v>6002250.8799999999</v>
      </c>
    </row>
    <row r="113" spans="1:16" ht="49.5" customHeight="1">
      <c r="A113" s="14" t="s">
        <v>263</v>
      </c>
      <c r="B113" s="265" t="s">
        <v>264</v>
      </c>
      <c r="C113" s="266"/>
      <c r="D113" s="77">
        <f t="shared" ref="D113:O113" si="27">D98-D109</f>
        <v>56179</v>
      </c>
      <c r="E113" s="77">
        <f t="shared" si="27"/>
        <v>0</v>
      </c>
      <c r="F113" s="77">
        <f t="shared" si="27"/>
        <v>167524</v>
      </c>
      <c r="G113" s="77">
        <f t="shared" si="27"/>
        <v>0</v>
      </c>
      <c r="H113" s="77">
        <f t="shared" si="27"/>
        <v>0</v>
      </c>
      <c r="I113" s="77">
        <f t="shared" si="27"/>
        <v>78900</v>
      </c>
      <c r="J113" s="77">
        <f t="shared" si="27"/>
        <v>607050</v>
      </c>
      <c r="K113" s="77">
        <f t="shared" si="27"/>
        <v>0</v>
      </c>
      <c r="L113" s="77">
        <f t="shared" si="27"/>
        <v>1926538</v>
      </c>
      <c r="M113" s="77">
        <f t="shared" si="27"/>
        <v>0</v>
      </c>
      <c r="N113" s="77">
        <f t="shared" si="27"/>
        <v>0</v>
      </c>
      <c r="O113" s="77">
        <f t="shared" si="27"/>
        <v>0</v>
      </c>
      <c r="P113" s="56">
        <f t="shared" si="18"/>
        <v>2836191</v>
      </c>
    </row>
    <row r="114" spans="1:16" ht="47.25" customHeight="1">
      <c r="A114" s="14" t="s">
        <v>265</v>
      </c>
      <c r="B114" s="267" t="s">
        <v>266</v>
      </c>
      <c r="C114" s="268"/>
      <c r="D114" s="78">
        <f>SUM(Агрызский:Ютазинский!D114)</f>
        <v>48319</v>
      </c>
      <c r="E114" s="78">
        <f>SUM(Агрызский:Ютазинский!E114)</f>
        <v>0</v>
      </c>
      <c r="F114" s="78">
        <f>SUM(Агрызский:Ютазинский!F114)</f>
        <v>517083</v>
      </c>
      <c r="G114" s="78">
        <f>SUM(Агрызский:Ютазинский!G114)</f>
        <v>0</v>
      </c>
      <c r="H114" s="78">
        <f>SUM(Агрызский:Ютазинский!H114)</f>
        <v>0</v>
      </c>
      <c r="I114" s="78">
        <f>SUM(Агрызский:Ютазинский!I114)</f>
        <v>155642.88</v>
      </c>
      <c r="J114" s="78">
        <f>SUM(Агрызский:Ютазинский!J114)</f>
        <v>1867922</v>
      </c>
      <c r="K114" s="78">
        <f>SUM(Агрызский:Ютазинский!K114)</f>
        <v>0</v>
      </c>
      <c r="L114" s="78">
        <f>SUM(Агрызский:Ютазинский!L114)</f>
        <v>577093</v>
      </c>
      <c r="M114" s="78">
        <f>SUM(Агрызский:Ютазинский!M114)</f>
        <v>0</v>
      </c>
      <c r="N114" s="78">
        <f>SUM(Агрызский:Ютазинский!N114)</f>
        <v>0</v>
      </c>
      <c r="O114" s="78">
        <f>SUM(Агрызский:Ютазинский!O114)</f>
        <v>0</v>
      </c>
      <c r="P114" s="58">
        <f t="shared" si="18"/>
        <v>3166059.88</v>
      </c>
    </row>
    <row r="115" spans="1:16" ht="103.5" customHeight="1">
      <c r="A115" s="14" t="s">
        <v>267</v>
      </c>
      <c r="B115" s="262" t="s">
        <v>268</v>
      </c>
      <c r="C115" s="269"/>
      <c r="D115" s="78">
        <f>SUM(Агрызский:Ютазинский!D115)</f>
        <v>2</v>
      </c>
      <c r="E115" s="78">
        <f>SUM(Агрызский:Ютазинский!E115)</f>
        <v>0</v>
      </c>
      <c r="F115" s="78">
        <f>SUM(Агрызский:Ютазинский!F115)</f>
        <v>36</v>
      </c>
      <c r="G115" s="78">
        <f>SUM(Агрызский:Ютазинский!G115)</f>
        <v>0</v>
      </c>
      <c r="H115" s="78">
        <f>SUM(Агрызский:Ютазинский!H115)</f>
        <v>0</v>
      </c>
      <c r="I115" s="78">
        <f>SUM(Агрызский:Ютазинский!I115)</f>
        <v>26</v>
      </c>
      <c r="J115" s="78">
        <f>SUM(Агрызский:Ютазинский!J115)</f>
        <v>89</v>
      </c>
      <c r="K115" s="78">
        <f>SUM(Агрызский:Ютазинский!K115)</f>
        <v>0</v>
      </c>
      <c r="L115" s="78">
        <f>SUM(Агрызский:Ютазинский!L115)</f>
        <v>53</v>
      </c>
      <c r="M115" s="78">
        <f>SUM(Агрызский:Ютазинский!M115)</f>
        <v>0</v>
      </c>
      <c r="N115" s="78">
        <f>SUM(Агрызский:Ютазинский!N115)</f>
        <v>0</v>
      </c>
      <c r="O115" s="78">
        <f>SUM(Агрызский:Ютазинский!O115)</f>
        <v>0</v>
      </c>
      <c r="P115" s="56">
        <f t="shared" si="18"/>
        <v>206</v>
      </c>
    </row>
    <row r="116" spans="1:16" ht="150" customHeight="1">
      <c r="A116" s="14" t="s">
        <v>269</v>
      </c>
      <c r="B116" s="262" t="s">
        <v>297</v>
      </c>
      <c r="C116" s="269"/>
      <c r="D116" s="78">
        <f>SUM(Агрызский:Ютазинский!D116)</f>
        <v>0</v>
      </c>
      <c r="E116" s="78">
        <f>SUM(Агрызский:Ютазинский!E116)</f>
        <v>0</v>
      </c>
      <c r="F116" s="78">
        <f>SUM(Агрызский:Ютазинский!F116)</f>
        <v>17</v>
      </c>
      <c r="G116" s="78">
        <f>SUM(Агрызский:Ютазинский!G116)</f>
        <v>0</v>
      </c>
      <c r="H116" s="78">
        <f>SUM(Агрызский:Ютазинский!H116)</f>
        <v>0</v>
      </c>
      <c r="I116" s="78">
        <f>SUM(Агрызский:Ютазинский!I116)</f>
        <v>5</v>
      </c>
      <c r="J116" s="78">
        <f>SUM(Агрызский:Ютазинский!J116)</f>
        <v>66</v>
      </c>
      <c r="K116" s="78">
        <f>SUM(Агрызский:Ютазинский!K116)</f>
        <v>0</v>
      </c>
      <c r="L116" s="78">
        <f>SUM(Агрызский:Ютазинский!L116)</f>
        <v>36</v>
      </c>
      <c r="M116" s="78">
        <f>SUM(Агрызский:Ютазинский!M116)</f>
        <v>0</v>
      </c>
      <c r="N116" s="78">
        <f>SUM(Агрызский:Ютазинский!N116)</f>
        <v>0</v>
      </c>
      <c r="O116" s="78">
        <f>SUM(Агрызский:Ютазинский!O116)</f>
        <v>0</v>
      </c>
      <c r="P116" s="56">
        <f t="shared" si="18"/>
        <v>124</v>
      </c>
    </row>
    <row r="117" spans="1:16" ht="105.75" customHeight="1">
      <c r="A117" s="14" t="s">
        <v>271</v>
      </c>
      <c r="B117" s="239" t="s">
        <v>272</v>
      </c>
      <c r="C117" s="241"/>
      <c r="D117" s="78">
        <f>SUM(Агрызский:Ютазинский!D117)</f>
        <v>0</v>
      </c>
      <c r="E117" s="78">
        <f>SUM(Агрызский:Ютазинский!E117)</f>
        <v>0</v>
      </c>
      <c r="F117" s="78">
        <f>SUM(Агрызский:Ютазинский!F117)</f>
        <v>0</v>
      </c>
      <c r="G117" s="78">
        <f>SUM(Агрызский:Ютазинский!G117)</f>
        <v>0</v>
      </c>
      <c r="H117" s="78">
        <f>SUM(Агрызский:Ютазинский!H117)</f>
        <v>0</v>
      </c>
      <c r="I117" s="78">
        <f>SUM(Агрызский:Ютазинский!I117)</f>
        <v>0</v>
      </c>
      <c r="J117" s="78">
        <f>SUM(Агрызский:Ютазинский!J117)</f>
        <v>3</v>
      </c>
      <c r="K117" s="78">
        <f>SUM(Агрызский:Ютазинский!K117)</f>
        <v>0</v>
      </c>
      <c r="L117" s="78">
        <f>SUM(Агрызский:Ютазинский!L117)</f>
        <v>3</v>
      </c>
      <c r="M117" s="78">
        <f>SUM(Агрызский:Ютазинский!M117)</f>
        <v>0</v>
      </c>
      <c r="N117" s="78">
        <f>SUM(Агрызский:Ютазинский!N117)</f>
        <v>0</v>
      </c>
      <c r="O117" s="78">
        <f>SUM(Агрызский:Ютазинский!O117)</f>
        <v>0</v>
      </c>
      <c r="P117" s="56">
        <f t="shared" si="18"/>
        <v>6</v>
      </c>
    </row>
    <row r="118" spans="1:16" ht="70.5" customHeight="1">
      <c r="A118" s="14" t="s">
        <v>273</v>
      </c>
      <c r="B118" s="197" t="s">
        <v>274</v>
      </c>
      <c r="C118" s="197"/>
      <c r="D118" s="78">
        <f>SUM(Агрызский:Ютазинский!D118)</f>
        <v>2</v>
      </c>
      <c r="E118" s="78">
        <f>SUM(Агрызский:Ютазинский!E118)</f>
        <v>0</v>
      </c>
      <c r="F118" s="78">
        <f>SUM(Агрызский:Ютазинский!F118)</f>
        <v>70</v>
      </c>
      <c r="G118" s="78">
        <f>SUM(Агрызский:Ютазинский!G118)</f>
        <v>0</v>
      </c>
      <c r="H118" s="78">
        <f>SUM(Агрызский:Ютазинский!H118)</f>
        <v>0</v>
      </c>
      <c r="I118" s="78">
        <f>SUM(Агрызский:Ютазинский!I118)</f>
        <v>88</v>
      </c>
      <c r="J118" s="78">
        <f>SUM(Агрызский:Ютазинский!J118)</f>
        <v>110</v>
      </c>
      <c r="K118" s="78">
        <f>SUM(Агрызский:Ютазинский!K118)</f>
        <v>0</v>
      </c>
      <c r="L118" s="78">
        <f>SUM(Агрызский:Ютазинский!L118)</f>
        <v>33</v>
      </c>
      <c r="M118" s="78">
        <f>SUM(Агрызский:Ютазинский!M118)</f>
        <v>0</v>
      </c>
      <c r="N118" s="78">
        <f>SUM(Агрызский:Ютазинский!N118)</f>
        <v>0</v>
      </c>
      <c r="O118" s="78">
        <f>SUM(Агрызский:Ютазинский!O118)</f>
        <v>0</v>
      </c>
      <c r="P118" s="56">
        <f t="shared" si="18"/>
        <v>303</v>
      </c>
    </row>
    <row r="119" spans="1:16" ht="71.25" customHeight="1">
      <c r="A119" s="14" t="s">
        <v>275</v>
      </c>
      <c r="B119" s="197" t="s">
        <v>276</v>
      </c>
      <c r="C119" s="197"/>
      <c r="D119" s="78">
        <f>SUM(Агрызский:Ютазинский!D119)</f>
        <v>3000</v>
      </c>
      <c r="E119" s="78">
        <f>SUM(Агрызский:Ютазинский!E119)</f>
        <v>0</v>
      </c>
      <c r="F119" s="78">
        <f>SUM(Агрызский:Ютазинский!F119)</f>
        <v>133506.12</v>
      </c>
      <c r="G119" s="78">
        <f>SUM(Агрызский:Ютазинский!G119)</f>
        <v>0</v>
      </c>
      <c r="H119" s="78">
        <f>SUM(Агрызский:Ютазинский!H119)</f>
        <v>0</v>
      </c>
      <c r="I119" s="78">
        <f>SUM(Агрызский:Ютазинский!I119)</f>
        <v>138842</v>
      </c>
      <c r="J119" s="78">
        <f>SUM(Агрызский:Ютазинский!J119)</f>
        <v>1376640</v>
      </c>
      <c r="K119" s="78">
        <f>SUM(Агрызский:Ютазинский!K119)</f>
        <v>0</v>
      </c>
      <c r="L119" s="78">
        <f>SUM(Агрызский:Ютазинский!L119)</f>
        <v>65374</v>
      </c>
      <c r="M119" s="78">
        <f>SUM(Агрызский:Ютазинский!M119)</f>
        <v>0</v>
      </c>
      <c r="N119" s="78">
        <f>SUM(Агрызский:Ютазинский!N119)</f>
        <v>0</v>
      </c>
      <c r="O119" s="78">
        <f>SUM(Агрызский:Ютазинский!O119)</f>
        <v>0</v>
      </c>
      <c r="P119" s="79">
        <f t="shared" si="18"/>
        <v>1717362.12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80">
        <f>P121+P122+P123</f>
        <v>3016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57">
        <f>SUM(Агрызский:Ютазинский!P121)</f>
        <v>471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57">
        <f>SUM(Агрызский:Ютазинский!P122)</f>
        <v>1587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57">
        <f>SUM(Агрызский:Ютазинский!P123)</f>
        <v>958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81">
        <f>P125+P126+P127</f>
        <v>1140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57">
        <f>SUM(Агрызский:Ютазинский!P125)</f>
        <v>1010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57">
        <f>SUM(Агрызский:Ютазинский!P126)</f>
        <v>23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57">
        <f>SUM(Агрызский:Ютазинский!P127)</f>
        <v>107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I37ycg2zaV9Moq9JKRLvA7W0yZWmG12Nk9aiA/HLOKVpVF2rUkOutw/cN81wOcH/ApkaNGU+UbPCx5FjTBwPrw==" saltValue="fYlHwkzTCX23HqzUIgSnEw==" spinCount="100000" sheet="1" objects="1" scenarios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2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450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 t="s">
        <v>451</v>
      </c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452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453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50</v>
      </c>
      <c r="K20" s="86">
        <f t="shared" si="0"/>
        <v>0</v>
      </c>
      <c r="L20" s="86">
        <f t="shared" si="0"/>
        <v>16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66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50</v>
      </c>
      <c r="K21" s="12"/>
      <c r="L21" s="12">
        <v>16</v>
      </c>
      <c r="M21" s="12"/>
      <c r="N21" s="12"/>
      <c r="O21" s="12"/>
      <c r="P21" s="56">
        <f t="shared" si="1"/>
        <v>66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33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50</v>
      </c>
      <c r="K27" s="87">
        <f t="shared" si="2"/>
        <v>0</v>
      </c>
      <c r="L27" s="87">
        <f t="shared" si="2"/>
        <v>16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66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37</v>
      </c>
      <c r="K28" s="12"/>
      <c r="L28" s="12">
        <v>16</v>
      </c>
      <c r="M28" s="12"/>
      <c r="N28" s="17"/>
      <c r="O28" s="88"/>
      <c r="P28" s="56">
        <f t="shared" si="1"/>
        <v>53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9</v>
      </c>
      <c r="K29" s="12"/>
      <c r="L29" s="12"/>
      <c r="M29" s="12"/>
      <c r="N29" s="17"/>
      <c r="O29" s="88"/>
      <c r="P29" s="56">
        <f t="shared" si="1"/>
        <v>9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>
        <v>2</v>
      </c>
      <c r="K30" s="12"/>
      <c r="L30" s="12"/>
      <c r="M30" s="12"/>
      <c r="N30" s="17"/>
      <c r="O30" s="88"/>
      <c r="P30" s="56">
        <f t="shared" si="1"/>
        <v>2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2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2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2</v>
      </c>
      <c r="K32" s="12"/>
      <c r="L32" s="12"/>
      <c r="M32" s="12"/>
      <c r="N32" s="17"/>
      <c r="O32" s="88"/>
      <c r="P32" s="56">
        <f t="shared" si="1"/>
        <v>2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50</v>
      </c>
      <c r="K34" s="87">
        <f t="shared" si="4"/>
        <v>0</v>
      </c>
      <c r="L34" s="87">
        <f t="shared" si="4"/>
        <v>16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66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49</v>
      </c>
      <c r="K35" s="89">
        <f t="shared" si="5"/>
        <v>0</v>
      </c>
      <c r="L35" s="89">
        <f t="shared" si="5"/>
        <v>16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65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36</v>
      </c>
      <c r="K36" s="12"/>
      <c r="L36" s="12">
        <v>16</v>
      </c>
      <c r="M36" s="12"/>
      <c r="N36" s="17"/>
      <c r="O36" s="88"/>
      <c r="P36" s="56">
        <f t="shared" si="1"/>
        <v>52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9</v>
      </c>
      <c r="K37" s="12"/>
      <c r="L37" s="12"/>
      <c r="M37" s="12"/>
      <c r="N37" s="17"/>
      <c r="O37" s="88"/>
      <c r="P37" s="56">
        <f t="shared" si="1"/>
        <v>9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>
        <v>4</v>
      </c>
      <c r="K38" s="12"/>
      <c r="L38" s="12"/>
      <c r="M38" s="12"/>
      <c r="N38" s="17"/>
      <c r="O38" s="88"/>
      <c r="P38" s="56">
        <f t="shared" si="1"/>
        <v>4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</v>
      </c>
      <c r="K43" s="12"/>
      <c r="L43" s="12"/>
      <c r="M43" s="12"/>
      <c r="N43" s="17"/>
      <c r="O43" s="88"/>
      <c r="P43" s="56">
        <f t="shared" si="1"/>
        <v>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2000</v>
      </c>
      <c r="K58" s="12"/>
      <c r="L58" s="12"/>
      <c r="M58" s="12"/>
      <c r="N58" s="12"/>
      <c r="O58" s="12"/>
      <c r="P58" s="56">
        <f t="shared" si="1"/>
        <v>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>
        <v>26</v>
      </c>
      <c r="M100" s="12"/>
      <c r="N100" s="12"/>
      <c r="O100" s="12"/>
      <c r="P100" s="56">
        <f t="shared" si="18"/>
        <v>26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>
        <v>52000</v>
      </c>
      <c r="M102" s="12"/>
      <c r="N102" s="12"/>
      <c r="O102" s="12"/>
      <c r="P102" s="56">
        <f t="shared" si="18"/>
        <v>52000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4000</v>
      </c>
      <c r="K104" s="91">
        <f t="shared" si="22"/>
        <v>0</v>
      </c>
      <c r="L104" s="91">
        <f t="shared" si="22"/>
        <v>64000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68000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2000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2000</v>
      </c>
      <c r="K106" s="12"/>
      <c r="L106" s="12"/>
      <c r="M106" s="12"/>
      <c r="N106" s="12"/>
      <c r="O106" s="12"/>
      <c r="P106" s="56">
        <f t="shared" si="18"/>
        <v>2000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2000</v>
      </c>
      <c r="K108" s="91">
        <f t="shared" si="23"/>
        <v>0</v>
      </c>
      <c r="L108" s="91">
        <f t="shared" si="23"/>
        <v>64000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66000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2000</v>
      </c>
      <c r="K110" s="12"/>
      <c r="L110" s="12">
        <v>64000</v>
      </c>
      <c r="M110" s="12"/>
      <c r="N110" s="12"/>
      <c r="O110" s="12"/>
      <c r="P110" s="56">
        <f t="shared" si="18"/>
        <v>66000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18500</v>
      </c>
      <c r="K112" s="91">
        <f t="shared" si="25"/>
        <v>0</v>
      </c>
      <c r="L112" s="91">
        <f t="shared" si="25"/>
        <v>8000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26500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18500</v>
      </c>
      <c r="K114" s="104"/>
      <c r="L114" s="104">
        <v>8000</v>
      </c>
      <c r="M114" s="104"/>
      <c r="N114" s="104"/>
      <c r="O114" s="104"/>
      <c r="P114" s="56">
        <f t="shared" si="18"/>
        <v>26500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6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7</v>
      </c>
      <c r="K118" s="12"/>
      <c r="L118" s="12">
        <v>5</v>
      </c>
      <c r="M118" s="12"/>
      <c r="N118" s="17"/>
      <c r="O118" s="88"/>
      <c r="P118" s="56">
        <f t="shared" si="18"/>
        <v>12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14000</v>
      </c>
      <c r="K119" s="12"/>
      <c r="L119" s="12">
        <v>10000</v>
      </c>
      <c r="M119" s="12"/>
      <c r="N119" s="17"/>
      <c r="O119" s="88"/>
      <c r="P119" s="56">
        <f t="shared" si="18"/>
        <v>24000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95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10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14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71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9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1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8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454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455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hVOv2aj1BX1SfBs17+ighXmTduAua9/djWb0Qxs323pIfA8c3izwT5Iuthggfo8Ar5Ne34RFpwx3qpEfw5on2A==" saltValue="ImD+F8BHRJYv9zG5bDNw/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opLeftCell="A10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0" max="10" width="12.140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456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204" t="s">
        <v>456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05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1</v>
      </c>
      <c r="G20" s="86">
        <f t="shared" si="0"/>
        <v>0</v>
      </c>
      <c r="H20" s="86">
        <f t="shared" si="0"/>
        <v>0</v>
      </c>
      <c r="I20" s="86">
        <f t="shared" si="0"/>
        <v>2</v>
      </c>
      <c r="J20" s="86">
        <f t="shared" si="0"/>
        <v>114</v>
      </c>
      <c r="K20" s="86">
        <f t="shared" si="0"/>
        <v>0</v>
      </c>
      <c r="L20" s="86">
        <f t="shared" si="0"/>
        <v>11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128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1</v>
      </c>
      <c r="G21" s="12"/>
      <c r="H21" s="12"/>
      <c r="I21" s="12">
        <v>2</v>
      </c>
      <c r="J21" s="12">
        <v>35</v>
      </c>
      <c r="K21" s="12"/>
      <c r="L21" s="12">
        <v>11</v>
      </c>
      <c r="M21" s="12"/>
      <c r="N21" s="12"/>
      <c r="O21" s="12"/>
      <c r="P21" s="56">
        <f t="shared" si="1"/>
        <v>49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79</v>
      </c>
      <c r="K22" s="12"/>
      <c r="L22" s="12"/>
      <c r="M22" s="12"/>
      <c r="N22" s="12"/>
      <c r="O22" s="12"/>
      <c r="P22" s="56">
        <f t="shared" si="1"/>
        <v>79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1</v>
      </c>
      <c r="G27" s="87">
        <f t="shared" si="2"/>
        <v>0</v>
      </c>
      <c r="H27" s="87">
        <f t="shared" si="2"/>
        <v>0</v>
      </c>
      <c r="I27" s="87">
        <f t="shared" si="2"/>
        <v>2</v>
      </c>
      <c r="J27" s="87">
        <f t="shared" si="2"/>
        <v>114</v>
      </c>
      <c r="K27" s="87">
        <f t="shared" si="2"/>
        <v>0</v>
      </c>
      <c r="L27" s="87">
        <f t="shared" si="2"/>
        <v>11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128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1</v>
      </c>
      <c r="G28" s="12"/>
      <c r="H28" s="12"/>
      <c r="I28" s="12">
        <v>2</v>
      </c>
      <c r="J28" s="12">
        <v>114</v>
      </c>
      <c r="K28" s="12"/>
      <c r="L28" s="12">
        <v>11</v>
      </c>
      <c r="M28" s="12"/>
      <c r="N28" s="17"/>
      <c r="O28" s="88"/>
      <c r="P28" s="56">
        <f t="shared" si="1"/>
        <v>128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/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1</v>
      </c>
      <c r="G34" s="87">
        <f t="shared" si="4"/>
        <v>0</v>
      </c>
      <c r="H34" s="87">
        <f t="shared" si="4"/>
        <v>0</v>
      </c>
      <c r="I34" s="87">
        <f t="shared" si="4"/>
        <v>2</v>
      </c>
      <c r="J34" s="87">
        <f t="shared" si="4"/>
        <v>114</v>
      </c>
      <c r="K34" s="87">
        <f t="shared" si="4"/>
        <v>0</v>
      </c>
      <c r="L34" s="87">
        <f t="shared" si="4"/>
        <v>11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128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1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108</v>
      </c>
      <c r="K35" s="89">
        <f t="shared" si="5"/>
        <v>0</v>
      </c>
      <c r="L35" s="89">
        <f t="shared" si="5"/>
        <v>2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111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1</v>
      </c>
      <c r="G36" s="12"/>
      <c r="H36" s="12"/>
      <c r="I36" s="12"/>
      <c r="J36" s="12">
        <v>108</v>
      </c>
      <c r="K36" s="12"/>
      <c r="L36" s="12">
        <v>2</v>
      </c>
      <c r="M36" s="12"/>
      <c r="N36" s="17"/>
      <c r="O36" s="88"/>
      <c r="P36" s="56">
        <f t="shared" si="1"/>
        <v>111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2</v>
      </c>
      <c r="J42" s="89">
        <f t="shared" si="7"/>
        <v>6</v>
      </c>
      <c r="K42" s="89">
        <f t="shared" si="7"/>
        <v>0</v>
      </c>
      <c r="L42" s="89">
        <f t="shared" si="7"/>
        <v>9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17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>
        <v>2</v>
      </c>
      <c r="J43" s="12">
        <v>6</v>
      </c>
      <c r="K43" s="12"/>
      <c r="L43" s="12">
        <v>9</v>
      </c>
      <c r="M43" s="12"/>
      <c r="N43" s="17"/>
      <c r="O43" s="88"/>
      <c r="P43" s="56">
        <f t="shared" si="1"/>
        <v>17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5500</v>
      </c>
      <c r="K57" s="91">
        <f t="shared" si="11"/>
        <v>0</v>
      </c>
      <c r="L57" s="91">
        <f t="shared" si="11"/>
        <v>2000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7500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5500</v>
      </c>
      <c r="K58" s="12"/>
      <c r="L58" s="12">
        <v>2000</v>
      </c>
      <c r="M58" s="12"/>
      <c r="N58" s="12"/>
      <c r="O58" s="12"/>
      <c r="P58" s="56">
        <f t="shared" si="1"/>
        <v>7500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1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1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>
        <v>1</v>
      </c>
      <c r="M83" s="12"/>
      <c r="N83" s="12"/>
      <c r="O83" s="12"/>
      <c r="P83" s="56">
        <f t="shared" si="1"/>
        <v>1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2000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2000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>
        <v>2000</v>
      </c>
      <c r="M90" s="12"/>
      <c r="N90" s="12"/>
      <c r="O90" s="12"/>
      <c r="P90" s="56">
        <f t="shared" si="18"/>
        <v>2000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2000</v>
      </c>
      <c r="J104" s="91">
        <f t="shared" si="22"/>
        <v>19000</v>
      </c>
      <c r="K104" s="91">
        <f t="shared" si="22"/>
        <v>0</v>
      </c>
      <c r="L104" s="91">
        <f t="shared" si="22"/>
        <v>25500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46500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2000</v>
      </c>
      <c r="J105" s="91">
        <f t="shared" si="23"/>
        <v>19000</v>
      </c>
      <c r="K105" s="91">
        <f t="shared" si="23"/>
        <v>0</v>
      </c>
      <c r="L105" s="91">
        <f t="shared" si="23"/>
        <v>25500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46500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5500</v>
      </c>
      <c r="K106" s="12"/>
      <c r="L106" s="12">
        <v>2000</v>
      </c>
      <c r="M106" s="12"/>
      <c r="N106" s="12"/>
      <c r="O106" s="12"/>
      <c r="P106" s="56">
        <f t="shared" si="18"/>
        <v>7500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>
        <v>2000</v>
      </c>
      <c r="J107" s="12">
        <v>13500</v>
      </c>
      <c r="K107" s="12"/>
      <c r="L107" s="12">
        <v>23500</v>
      </c>
      <c r="M107" s="12"/>
      <c r="N107" s="12"/>
      <c r="O107" s="12"/>
      <c r="P107" s="56">
        <f t="shared" si="18"/>
        <v>39000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2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64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13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39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15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11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457</v>
      </c>
      <c r="C133" s="47"/>
      <c r="D133" s="47"/>
      <c r="E133" s="47"/>
      <c r="F133" s="47"/>
      <c r="G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458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iU4TinknSu+yd3ONI/FxW1g0ri3GFPAFOpM1jiWIjO4s4rL1tPPL5yMzFDrQa57OX6FjrAzWB7ia9vLrIz+1Ow==" saltValue="xK4LVBYz63SUebNiLyWma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82" fitToHeight="0" orientation="landscape" useFirstPageNumber="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opLeftCell="B122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13" customWidth="1"/>
    <col min="16" max="16" width="16.71093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459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459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144</v>
      </c>
      <c r="E20" s="86">
        <f t="shared" ref="E20:O20" si="0">E21+E22+E23+E24</f>
        <v>0</v>
      </c>
      <c r="F20" s="86">
        <f t="shared" si="0"/>
        <v>2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9</v>
      </c>
      <c r="K20" s="86">
        <f t="shared" si="0"/>
        <v>0</v>
      </c>
      <c r="L20" s="86">
        <f t="shared" si="0"/>
        <v>10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165</v>
      </c>
    </row>
    <row r="21" spans="1:16" ht="74.25" customHeight="1">
      <c r="A21" s="54" t="s">
        <v>122</v>
      </c>
      <c r="B21" s="239" t="s">
        <v>123</v>
      </c>
      <c r="C21" s="241"/>
      <c r="D21" s="12">
        <v>144</v>
      </c>
      <c r="E21" s="12"/>
      <c r="F21" s="12">
        <v>2</v>
      </c>
      <c r="G21" s="12"/>
      <c r="H21" s="12"/>
      <c r="I21" s="12"/>
      <c r="J21" s="12">
        <v>9</v>
      </c>
      <c r="K21" s="12"/>
      <c r="L21" s="12">
        <v>10</v>
      </c>
      <c r="M21" s="12"/>
      <c r="N21" s="12"/>
      <c r="O21" s="12"/>
      <c r="P21" s="56">
        <f t="shared" si="1"/>
        <v>165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144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2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9</v>
      </c>
      <c r="K27" s="87">
        <f t="shared" si="2"/>
        <v>0</v>
      </c>
      <c r="L27" s="87">
        <f t="shared" si="2"/>
        <v>10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165</v>
      </c>
    </row>
    <row r="28" spans="1:16" ht="15.75">
      <c r="A28" s="14" t="s">
        <v>136</v>
      </c>
      <c r="B28" s="239" t="s">
        <v>137</v>
      </c>
      <c r="C28" s="241"/>
      <c r="D28" s="12">
        <v>144</v>
      </c>
      <c r="E28" s="12"/>
      <c r="F28" s="12">
        <v>2</v>
      </c>
      <c r="G28" s="12"/>
      <c r="H28" s="12"/>
      <c r="I28" s="12"/>
      <c r="J28" s="12">
        <v>9</v>
      </c>
      <c r="K28" s="12"/>
      <c r="L28" s="12">
        <v>10</v>
      </c>
      <c r="M28" s="12"/>
      <c r="N28" s="17"/>
      <c r="O28" s="88"/>
      <c r="P28" s="56">
        <f t="shared" si="1"/>
        <v>165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144</v>
      </c>
      <c r="E34" s="87">
        <f t="shared" ref="E34:O34" si="4">E35+E42</f>
        <v>0</v>
      </c>
      <c r="F34" s="87">
        <f t="shared" si="4"/>
        <v>2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9</v>
      </c>
      <c r="K34" s="87">
        <f t="shared" si="4"/>
        <v>0</v>
      </c>
      <c r="L34" s="87">
        <f t="shared" si="4"/>
        <v>9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164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47</v>
      </c>
      <c r="E35" s="89">
        <f t="shared" ref="E35:O35" si="5">E36+E37+E38+E39</f>
        <v>0</v>
      </c>
      <c r="F35" s="89">
        <f t="shared" si="5"/>
        <v>2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3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52</v>
      </c>
    </row>
    <row r="36" spans="1:16" ht="15.75">
      <c r="A36" s="14" t="s">
        <v>152</v>
      </c>
      <c r="B36" s="239" t="s">
        <v>137</v>
      </c>
      <c r="C36" s="241"/>
      <c r="D36" s="12">
        <v>47</v>
      </c>
      <c r="E36" s="12"/>
      <c r="F36" s="12">
        <v>2</v>
      </c>
      <c r="G36" s="12"/>
      <c r="H36" s="12"/>
      <c r="I36" s="12"/>
      <c r="J36" s="12">
        <v>3</v>
      </c>
      <c r="K36" s="12"/>
      <c r="L36" s="12">
        <v>0</v>
      </c>
      <c r="M36" s="12"/>
      <c r="N36" s="17"/>
      <c r="O36" s="88"/>
      <c r="P36" s="56">
        <f t="shared" si="1"/>
        <v>52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97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6</v>
      </c>
      <c r="K42" s="89">
        <f t="shared" si="7"/>
        <v>0</v>
      </c>
      <c r="L42" s="89">
        <f t="shared" si="7"/>
        <v>9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112</v>
      </c>
    </row>
    <row r="43" spans="1:16" ht="15.75">
      <c r="A43" s="14" t="s">
        <v>160</v>
      </c>
      <c r="B43" s="239" t="s">
        <v>137</v>
      </c>
      <c r="C43" s="241"/>
      <c r="D43" s="12">
        <v>97</v>
      </c>
      <c r="E43" s="12"/>
      <c r="F43" s="12"/>
      <c r="G43" s="12"/>
      <c r="H43" s="90"/>
      <c r="I43" s="12"/>
      <c r="J43" s="12">
        <v>6</v>
      </c>
      <c r="K43" s="12"/>
      <c r="L43" s="12">
        <v>9</v>
      </c>
      <c r="M43" s="12"/>
      <c r="N43" s="17"/>
      <c r="O43" s="88"/>
      <c r="P43" s="56">
        <f t="shared" si="1"/>
        <v>112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1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>
        <v>1</v>
      </c>
      <c r="M50" s="12"/>
      <c r="N50" s="17"/>
      <c r="O50" s="88"/>
      <c r="P50" s="56">
        <f t="shared" si="1"/>
        <v>1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97000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13500</v>
      </c>
      <c r="K57" s="91">
        <f t="shared" si="11"/>
        <v>0</v>
      </c>
      <c r="L57" s="91">
        <f t="shared" si="11"/>
        <v>18000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128500</v>
      </c>
    </row>
    <row r="58" spans="1:16" ht="15.75">
      <c r="A58" s="14" t="s">
        <v>178</v>
      </c>
      <c r="B58" s="239" t="s">
        <v>137</v>
      </c>
      <c r="C58" s="241"/>
      <c r="D58" s="12">
        <v>97000</v>
      </c>
      <c r="E58" s="12"/>
      <c r="F58" s="12"/>
      <c r="G58" s="12"/>
      <c r="H58" s="12"/>
      <c r="I58" s="12"/>
      <c r="J58" s="12">
        <v>13500</v>
      </c>
      <c r="K58" s="12"/>
      <c r="L58" s="12">
        <v>18000</v>
      </c>
      <c r="M58" s="12"/>
      <c r="N58" s="12"/>
      <c r="O58" s="12"/>
      <c r="P58" s="56">
        <f t="shared" si="1"/>
        <v>128500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>
        <v>94</v>
      </c>
      <c r="E96" s="12"/>
      <c r="F96" s="12"/>
      <c r="G96" s="12"/>
      <c r="H96" s="12"/>
      <c r="I96" s="12"/>
      <c r="J96" s="12">
        <v>2</v>
      </c>
      <c r="K96" s="12"/>
      <c r="L96" s="12">
        <v>4</v>
      </c>
      <c r="M96" s="12"/>
      <c r="N96" s="12"/>
      <c r="O96" s="12"/>
      <c r="P96" s="56">
        <f t="shared" si="18"/>
        <v>100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>
        <v>94000</v>
      </c>
      <c r="E98" s="12"/>
      <c r="F98" s="12"/>
      <c r="G98" s="12"/>
      <c r="H98" s="12"/>
      <c r="I98" s="12"/>
      <c r="J98" s="12">
        <v>4000</v>
      </c>
      <c r="K98" s="12"/>
      <c r="L98" s="12">
        <v>8000</v>
      </c>
      <c r="M98" s="12"/>
      <c r="N98" s="12"/>
      <c r="O98" s="12"/>
      <c r="P98" s="56">
        <f t="shared" si="18"/>
        <v>106000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58902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13500</v>
      </c>
      <c r="K104" s="91">
        <f t="shared" si="22"/>
        <v>0</v>
      </c>
      <c r="L104" s="91">
        <f t="shared" si="22"/>
        <v>18000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90402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9500</v>
      </c>
      <c r="K105" s="91">
        <f t="shared" si="23"/>
        <v>0</v>
      </c>
      <c r="L105" s="91">
        <f t="shared" si="23"/>
        <v>10000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19500</v>
      </c>
    </row>
    <row r="106" spans="1:16" ht="49.5" customHeight="1">
      <c r="A106" s="14" t="s">
        <v>246</v>
      </c>
      <c r="B106" s="262" t="s">
        <v>247</v>
      </c>
      <c r="C106" s="269"/>
      <c r="D106" s="12">
        <v>0</v>
      </c>
      <c r="E106" s="12"/>
      <c r="F106" s="12"/>
      <c r="G106" s="12"/>
      <c r="H106" s="12"/>
      <c r="I106" s="12"/>
      <c r="J106" s="12">
        <v>9500</v>
      </c>
      <c r="K106" s="12"/>
      <c r="L106" s="12">
        <v>10000</v>
      </c>
      <c r="M106" s="12"/>
      <c r="N106" s="12"/>
      <c r="O106" s="12"/>
      <c r="P106" s="56">
        <f t="shared" si="18"/>
        <v>19500</v>
      </c>
    </row>
    <row r="107" spans="1:16" ht="49.5" customHeight="1">
      <c r="A107" s="14" t="s">
        <v>249</v>
      </c>
      <c r="B107" s="262" t="s">
        <v>250</v>
      </c>
      <c r="C107" s="269"/>
      <c r="D107" s="12">
        <v>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58902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4000</v>
      </c>
      <c r="K108" s="91">
        <f t="shared" si="23"/>
        <v>0</v>
      </c>
      <c r="L108" s="91">
        <f t="shared" si="23"/>
        <v>8000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70902</v>
      </c>
    </row>
    <row r="109" spans="1:16" ht="45" customHeight="1">
      <c r="A109" s="74" t="s">
        <v>254</v>
      </c>
      <c r="B109" s="262" t="s">
        <v>247</v>
      </c>
      <c r="C109" s="269"/>
      <c r="D109" s="12">
        <v>42821</v>
      </c>
      <c r="E109" s="12"/>
      <c r="F109" s="12"/>
      <c r="G109" s="12"/>
      <c r="H109" s="12"/>
      <c r="I109" s="12"/>
      <c r="J109" s="12">
        <v>4000</v>
      </c>
      <c r="K109" s="12"/>
      <c r="L109" s="12">
        <v>8000</v>
      </c>
      <c r="M109" s="12"/>
      <c r="N109" s="12"/>
      <c r="O109" s="12"/>
      <c r="P109" s="56">
        <f t="shared" si="18"/>
        <v>54821</v>
      </c>
    </row>
    <row r="110" spans="1:16" ht="47.25" customHeight="1">
      <c r="A110" s="14" t="s">
        <v>256</v>
      </c>
      <c r="B110" s="262" t="s">
        <v>257</v>
      </c>
      <c r="C110" s="269"/>
      <c r="D110" s="12">
        <f>13081+3000</f>
        <v>16081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16081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54179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54179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99498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99498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51179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51179</v>
      </c>
    </row>
    <row r="114" spans="1:16" ht="47.25" customHeight="1">
      <c r="A114" s="14" t="s">
        <v>265</v>
      </c>
      <c r="B114" s="267" t="s">
        <v>266</v>
      </c>
      <c r="C114" s="272"/>
      <c r="D114" s="104">
        <v>48319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48319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5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2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460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105">
        <v>45285</v>
      </c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461</v>
      </c>
      <c r="C137" s="7"/>
      <c r="D137" s="7"/>
      <c r="E137" s="7"/>
      <c r="F137" s="7"/>
      <c r="G137" s="7"/>
      <c r="H137" s="7"/>
      <c r="I137" s="105">
        <v>45285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IVSRoSqEdB4WoBLva6EqiD+nFiJdErJYLrgqY4AJNBdoI09/FjMhH+fOC06RvVNfeKW+Kz2qhPHWLscOzMkQFA==" saltValue="Bnq4Za/GIunyyiZWYgKqv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78" fitToHeight="0" orientation="landscape" useFirstPageNumber="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A103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2" max="12" width="13.140625" customWidth="1"/>
    <col min="16" max="16" width="15.5703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462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463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463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50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19">
        <f>D21+D22+D23+D24</f>
        <v>0</v>
      </c>
      <c r="E20" s="19">
        <f t="shared" ref="E20:O20" si="0">E21+E22+E23+E24</f>
        <v>0</v>
      </c>
      <c r="F20" s="19">
        <f t="shared" si="0"/>
        <v>185</v>
      </c>
      <c r="G20" s="19">
        <f t="shared" si="0"/>
        <v>0</v>
      </c>
      <c r="H20" s="19">
        <f t="shared" si="0"/>
        <v>0</v>
      </c>
      <c r="I20" s="19">
        <f t="shared" si="0"/>
        <v>134</v>
      </c>
      <c r="J20" s="19">
        <f t="shared" si="0"/>
        <v>409</v>
      </c>
      <c r="K20" s="19">
        <f t="shared" si="0"/>
        <v>0</v>
      </c>
      <c r="L20" s="19">
        <f t="shared" si="0"/>
        <v>53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781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185</v>
      </c>
      <c r="G21" s="12"/>
      <c r="H21" s="12"/>
      <c r="I21" s="12">
        <v>134</v>
      </c>
      <c r="J21" s="12">
        <v>409</v>
      </c>
      <c r="K21" s="12"/>
      <c r="L21" s="12">
        <v>53</v>
      </c>
      <c r="M21" s="12"/>
      <c r="N21" s="12"/>
      <c r="O21" s="12"/>
      <c r="P21" s="20">
        <f t="shared" si="1"/>
        <v>781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>
        <v>0</v>
      </c>
      <c r="G22" s="12"/>
      <c r="H22" s="12"/>
      <c r="I22" s="12">
        <v>0</v>
      </c>
      <c r="J22" s="12">
        <v>0</v>
      </c>
      <c r="K22" s="12"/>
      <c r="L22" s="12">
        <v>0</v>
      </c>
      <c r="M22" s="12"/>
      <c r="N22" s="12"/>
      <c r="O22" s="12"/>
      <c r="P22" s="20">
        <f t="shared" si="1"/>
        <v>0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>
        <v>0</v>
      </c>
      <c r="G23" s="12"/>
      <c r="H23" s="12"/>
      <c r="I23" s="12">
        <v>0</v>
      </c>
      <c r="J23" s="12">
        <v>0</v>
      </c>
      <c r="K23" s="12"/>
      <c r="L23" s="12">
        <v>0</v>
      </c>
      <c r="M23" s="12"/>
      <c r="N23" s="12"/>
      <c r="O23" s="12"/>
      <c r="P23" s="20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>
        <v>0</v>
      </c>
      <c r="G24" s="12"/>
      <c r="H24" s="12"/>
      <c r="I24" s="12">
        <v>0</v>
      </c>
      <c r="J24" s="12">
        <v>0</v>
      </c>
      <c r="K24" s="12"/>
      <c r="L24" s="12">
        <v>0</v>
      </c>
      <c r="M24" s="12"/>
      <c r="N24" s="12"/>
      <c r="O24" s="12"/>
      <c r="P24" s="20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>
        <v>0</v>
      </c>
      <c r="G25" s="12"/>
      <c r="H25" s="12"/>
      <c r="I25" s="12">
        <v>0</v>
      </c>
      <c r="J25" s="12">
        <v>0</v>
      </c>
      <c r="K25" s="12"/>
      <c r="L25" s="12">
        <v>0</v>
      </c>
      <c r="M25" s="12"/>
      <c r="N25" s="12"/>
      <c r="O25" s="12"/>
      <c r="P25" s="20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>
        <v>0</v>
      </c>
      <c r="G26" s="12"/>
      <c r="H26" s="12"/>
      <c r="I26" s="12">
        <v>0</v>
      </c>
      <c r="J26" s="12">
        <v>0</v>
      </c>
      <c r="K26" s="12"/>
      <c r="L26" s="12">
        <v>0</v>
      </c>
      <c r="M26" s="12"/>
      <c r="N26" s="12"/>
      <c r="O26" s="12"/>
      <c r="P26" s="20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23">
        <f>IF(D28+D29+D30+D31=D34+D49, SUM(D28+D29+D30+D31),"Ошибка! Проверьте правильность заполнения пунктов 9, 10 и 11")</f>
        <v>0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185</v>
      </c>
      <c r="G27" s="23">
        <f t="shared" si="2"/>
        <v>0</v>
      </c>
      <c r="H27" s="23">
        <f t="shared" si="2"/>
        <v>0</v>
      </c>
      <c r="I27" s="23">
        <f t="shared" si="2"/>
        <v>134</v>
      </c>
      <c r="J27" s="23">
        <f t="shared" si="2"/>
        <v>409</v>
      </c>
      <c r="K27" s="23">
        <f t="shared" si="2"/>
        <v>0</v>
      </c>
      <c r="L27" s="23">
        <f t="shared" si="2"/>
        <v>53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781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185</v>
      </c>
      <c r="G28" s="12"/>
      <c r="H28" s="12"/>
      <c r="I28" s="12">
        <v>122</v>
      </c>
      <c r="J28" s="12">
        <v>236</v>
      </c>
      <c r="K28" s="12"/>
      <c r="L28" s="12">
        <v>53</v>
      </c>
      <c r="M28" s="12"/>
      <c r="N28" s="17"/>
      <c r="O28" s="88"/>
      <c r="P28" s="20">
        <f t="shared" si="1"/>
        <v>596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>
        <v>0</v>
      </c>
      <c r="G29" s="12"/>
      <c r="H29" s="12"/>
      <c r="I29" s="12">
        <v>3</v>
      </c>
      <c r="J29" s="12">
        <v>17</v>
      </c>
      <c r="K29" s="12"/>
      <c r="L29" s="12">
        <v>0</v>
      </c>
      <c r="M29" s="12"/>
      <c r="N29" s="17"/>
      <c r="O29" s="88"/>
      <c r="P29" s="20">
        <f t="shared" si="1"/>
        <v>20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>
        <v>0</v>
      </c>
      <c r="G30" s="12"/>
      <c r="H30" s="12"/>
      <c r="I30" s="12">
        <v>7</v>
      </c>
      <c r="J30" s="12">
        <v>57</v>
      </c>
      <c r="K30" s="12"/>
      <c r="L30" s="12">
        <v>0</v>
      </c>
      <c r="M30" s="12"/>
      <c r="N30" s="17"/>
      <c r="O30" s="88"/>
      <c r="P30" s="20">
        <f t="shared" si="1"/>
        <v>64</v>
      </c>
    </row>
    <row r="31" spans="1:16" ht="15.75">
      <c r="A31" s="14" t="s">
        <v>142</v>
      </c>
      <c r="B31" s="245" t="s">
        <v>143</v>
      </c>
      <c r="C31" s="246"/>
      <c r="D31" s="25">
        <f>D32+D33</f>
        <v>0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2</v>
      </c>
      <c r="J31" s="25">
        <f t="shared" si="3"/>
        <v>99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101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>
        <v>0</v>
      </c>
      <c r="G32" s="12"/>
      <c r="H32" s="12"/>
      <c r="I32" s="12">
        <v>2</v>
      </c>
      <c r="J32" s="12">
        <v>99</v>
      </c>
      <c r="K32" s="12"/>
      <c r="L32" s="12">
        <v>0</v>
      </c>
      <c r="M32" s="12"/>
      <c r="N32" s="17"/>
      <c r="O32" s="88"/>
      <c r="P32" s="20">
        <f t="shared" si="1"/>
        <v>101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>
        <v>0</v>
      </c>
      <c r="G33" s="12"/>
      <c r="H33" s="12"/>
      <c r="I33" s="12">
        <v>0</v>
      </c>
      <c r="J33" s="12">
        <v>0</v>
      </c>
      <c r="K33" s="12"/>
      <c r="L33" s="12">
        <v>0</v>
      </c>
      <c r="M33" s="12"/>
      <c r="N33" s="17"/>
      <c r="O33" s="88"/>
      <c r="P33" s="20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23">
        <f>D35+D42</f>
        <v>0</v>
      </c>
      <c r="E34" s="23">
        <f t="shared" ref="E34:O34" si="4">E35+E42</f>
        <v>0</v>
      </c>
      <c r="F34" s="23">
        <f t="shared" si="4"/>
        <v>185</v>
      </c>
      <c r="G34" s="23">
        <f t="shared" si="4"/>
        <v>0</v>
      </c>
      <c r="H34" s="23">
        <f t="shared" si="4"/>
        <v>0</v>
      </c>
      <c r="I34" s="23">
        <f t="shared" si="4"/>
        <v>134</v>
      </c>
      <c r="J34" s="23">
        <f t="shared" si="4"/>
        <v>406</v>
      </c>
      <c r="K34" s="23">
        <f t="shared" si="4"/>
        <v>0</v>
      </c>
      <c r="L34" s="23">
        <f t="shared" si="4"/>
        <v>52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777</v>
      </c>
    </row>
    <row r="35" spans="1:16" ht="36" customHeight="1">
      <c r="A35" s="54" t="s">
        <v>150</v>
      </c>
      <c r="B35" s="245" t="s">
        <v>151</v>
      </c>
      <c r="C35" s="246"/>
      <c r="D35" s="25">
        <f>D36+D37+D38+D39</f>
        <v>0</v>
      </c>
      <c r="E35" s="25">
        <f t="shared" ref="E35:O35" si="5">E36+E37+E38+E39</f>
        <v>0</v>
      </c>
      <c r="F35" s="25">
        <f t="shared" si="5"/>
        <v>88</v>
      </c>
      <c r="G35" s="25">
        <f t="shared" si="5"/>
        <v>0</v>
      </c>
      <c r="H35" s="25">
        <f t="shared" si="5"/>
        <v>0</v>
      </c>
      <c r="I35" s="25">
        <f t="shared" si="5"/>
        <v>119</v>
      </c>
      <c r="J35" s="25">
        <f t="shared" si="5"/>
        <v>369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576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88</v>
      </c>
      <c r="G36" s="12"/>
      <c r="H36" s="12"/>
      <c r="I36" s="12">
        <v>107</v>
      </c>
      <c r="J36" s="12">
        <v>199</v>
      </c>
      <c r="K36" s="12"/>
      <c r="L36" s="12">
        <v>0</v>
      </c>
      <c r="M36" s="12"/>
      <c r="N36" s="17"/>
      <c r="O36" s="88"/>
      <c r="P36" s="20">
        <f t="shared" si="1"/>
        <v>394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>
        <v>0</v>
      </c>
      <c r="G37" s="12"/>
      <c r="H37" s="12"/>
      <c r="I37" s="12">
        <v>3</v>
      </c>
      <c r="J37" s="12">
        <v>16</v>
      </c>
      <c r="K37" s="12"/>
      <c r="L37" s="12">
        <v>0</v>
      </c>
      <c r="M37" s="12"/>
      <c r="N37" s="17"/>
      <c r="O37" s="88"/>
      <c r="P37" s="20">
        <f t="shared" si="1"/>
        <v>19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>
        <v>0</v>
      </c>
      <c r="G38" s="12"/>
      <c r="H38" s="12"/>
      <c r="I38" s="12">
        <v>7</v>
      </c>
      <c r="J38" s="12">
        <v>57</v>
      </c>
      <c r="K38" s="12"/>
      <c r="L38" s="12">
        <v>0</v>
      </c>
      <c r="M38" s="12"/>
      <c r="N38" s="17"/>
      <c r="O38" s="88"/>
      <c r="P38" s="20">
        <f t="shared" si="1"/>
        <v>64</v>
      </c>
    </row>
    <row r="39" spans="1:16" ht="15.75">
      <c r="A39" s="14" t="s">
        <v>155</v>
      </c>
      <c r="B39" s="245" t="s">
        <v>143</v>
      </c>
      <c r="C39" s="246"/>
      <c r="D39" s="25">
        <f>D40+D41</f>
        <v>0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2</v>
      </c>
      <c r="J39" s="25">
        <f t="shared" si="6"/>
        <v>97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99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>
        <v>0</v>
      </c>
      <c r="G40" s="12"/>
      <c r="H40" s="12"/>
      <c r="I40" s="12">
        <v>2</v>
      </c>
      <c r="J40" s="12">
        <v>97</v>
      </c>
      <c r="K40" s="12"/>
      <c r="L40" s="12">
        <v>0</v>
      </c>
      <c r="M40" s="12"/>
      <c r="N40" s="17"/>
      <c r="O40" s="88"/>
      <c r="P40" s="20">
        <f t="shared" si="1"/>
        <v>99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>
        <v>0</v>
      </c>
      <c r="G41" s="12"/>
      <c r="H41" s="12"/>
      <c r="I41" s="12">
        <v>0</v>
      </c>
      <c r="J41" s="12">
        <v>0</v>
      </c>
      <c r="K41" s="12"/>
      <c r="L41" s="12">
        <v>0</v>
      </c>
      <c r="M41" s="12"/>
      <c r="N41" s="17"/>
      <c r="O41" s="88"/>
      <c r="P41" s="20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25">
        <f>D43+D44+D45+D46</f>
        <v>0</v>
      </c>
      <c r="E42" s="25">
        <f t="shared" ref="E42:O42" si="7">E43+E44+E45+E46</f>
        <v>0</v>
      </c>
      <c r="F42" s="25">
        <f t="shared" si="7"/>
        <v>97</v>
      </c>
      <c r="G42" s="25">
        <f t="shared" si="7"/>
        <v>0</v>
      </c>
      <c r="H42" s="25">
        <f t="shared" si="7"/>
        <v>0</v>
      </c>
      <c r="I42" s="25">
        <f t="shared" si="7"/>
        <v>15</v>
      </c>
      <c r="J42" s="25">
        <f t="shared" si="7"/>
        <v>37</v>
      </c>
      <c r="K42" s="25">
        <f t="shared" si="7"/>
        <v>0</v>
      </c>
      <c r="L42" s="25">
        <f t="shared" si="7"/>
        <v>52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201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97</v>
      </c>
      <c r="G43" s="12"/>
      <c r="H43" s="90"/>
      <c r="I43" s="12">
        <v>15</v>
      </c>
      <c r="J43" s="12">
        <v>35</v>
      </c>
      <c r="K43" s="12"/>
      <c r="L43" s="12">
        <v>52</v>
      </c>
      <c r="M43" s="12"/>
      <c r="N43" s="17"/>
      <c r="O43" s="88"/>
      <c r="P43" s="20">
        <f t="shared" si="1"/>
        <v>199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12">
        <v>0</v>
      </c>
      <c r="G44" s="12"/>
      <c r="H44" s="90"/>
      <c r="I44" s="12">
        <v>0</v>
      </c>
      <c r="J44" s="12">
        <v>0</v>
      </c>
      <c r="K44" s="12"/>
      <c r="L44" s="12">
        <v>0</v>
      </c>
      <c r="M44" s="12"/>
      <c r="N44" s="17"/>
      <c r="O44" s="88"/>
      <c r="P44" s="20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12">
        <v>0</v>
      </c>
      <c r="G45" s="12"/>
      <c r="H45" s="90"/>
      <c r="I45" s="12">
        <v>0</v>
      </c>
      <c r="J45" s="12">
        <v>0</v>
      </c>
      <c r="K45" s="12"/>
      <c r="L45" s="12">
        <v>0</v>
      </c>
      <c r="M45" s="12"/>
      <c r="N45" s="17"/>
      <c r="O45" s="88"/>
      <c r="P45" s="20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25">
        <f>D47+D48</f>
        <v>0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2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2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12">
        <v>0</v>
      </c>
      <c r="G47" s="12"/>
      <c r="H47" s="90"/>
      <c r="I47" s="12">
        <v>0</v>
      </c>
      <c r="J47" s="12">
        <v>0</v>
      </c>
      <c r="K47" s="12"/>
      <c r="L47" s="12">
        <v>0</v>
      </c>
      <c r="M47" s="12"/>
      <c r="N47" s="17"/>
      <c r="O47" s="88"/>
      <c r="P47" s="20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12">
        <v>0</v>
      </c>
      <c r="G48" s="12"/>
      <c r="H48" s="90"/>
      <c r="I48" s="12">
        <v>0</v>
      </c>
      <c r="J48" s="12">
        <v>2</v>
      </c>
      <c r="K48" s="12"/>
      <c r="L48" s="12">
        <v>0</v>
      </c>
      <c r="M48" s="12"/>
      <c r="N48" s="17"/>
      <c r="O48" s="88"/>
      <c r="P48" s="20">
        <f t="shared" si="1"/>
        <v>2</v>
      </c>
    </row>
    <row r="49" spans="1:16" ht="80.25" customHeight="1">
      <c r="A49" s="54" t="s">
        <v>166</v>
      </c>
      <c r="B49" s="243" t="s">
        <v>167</v>
      </c>
      <c r="C49" s="244"/>
      <c r="D49" s="23">
        <f>D50+D51+D52+D53</f>
        <v>0</v>
      </c>
      <c r="E49" s="23">
        <f t="shared" ref="E49:O49" si="9">E50+E51+E52+E53</f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3</v>
      </c>
      <c r="K49" s="23">
        <f t="shared" si="9"/>
        <v>0</v>
      </c>
      <c r="L49" s="23">
        <f t="shared" si="9"/>
        <v>1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4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>
        <v>0</v>
      </c>
      <c r="G50" s="12"/>
      <c r="H50" s="12"/>
      <c r="I50" s="12">
        <v>0</v>
      </c>
      <c r="J50" s="12">
        <v>2</v>
      </c>
      <c r="K50" s="12"/>
      <c r="L50" s="12">
        <v>1</v>
      </c>
      <c r="M50" s="12"/>
      <c r="N50" s="17"/>
      <c r="O50" s="88"/>
      <c r="P50" s="20">
        <f t="shared" si="1"/>
        <v>3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>
        <v>0</v>
      </c>
      <c r="G51" s="12"/>
      <c r="H51" s="12"/>
      <c r="I51" s="12">
        <v>0</v>
      </c>
      <c r="J51" s="12">
        <v>1</v>
      </c>
      <c r="K51" s="12"/>
      <c r="L51" s="12">
        <v>0</v>
      </c>
      <c r="M51" s="12"/>
      <c r="N51" s="17"/>
      <c r="O51" s="88"/>
      <c r="P51" s="20">
        <f t="shared" si="1"/>
        <v>1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>
        <v>0</v>
      </c>
      <c r="G52" s="12"/>
      <c r="H52" s="12"/>
      <c r="I52" s="12">
        <v>0</v>
      </c>
      <c r="J52" s="12">
        <v>0</v>
      </c>
      <c r="K52" s="12"/>
      <c r="L52" s="12">
        <v>0</v>
      </c>
      <c r="M52" s="12"/>
      <c r="N52" s="17"/>
      <c r="O52" s="88"/>
      <c r="P52" s="20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25">
        <f>D54+D55</f>
        <v>0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>
        <v>0</v>
      </c>
      <c r="G54" s="12"/>
      <c r="H54" s="12"/>
      <c r="I54" s="12">
        <v>0</v>
      </c>
      <c r="J54" s="12">
        <v>0</v>
      </c>
      <c r="K54" s="12"/>
      <c r="L54" s="12">
        <v>0</v>
      </c>
      <c r="M54" s="12"/>
      <c r="N54" s="17"/>
      <c r="O54" s="88"/>
      <c r="P54" s="20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>
        <v>0</v>
      </c>
      <c r="G55" s="12"/>
      <c r="H55" s="12"/>
      <c r="I55" s="12">
        <v>0</v>
      </c>
      <c r="J55" s="12">
        <v>0</v>
      </c>
      <c r="K55" s="12"/>
      <c r="L55" s="12">
        <v>0</v>
      </c>
      <c r="M55" s="12"/>
      <c r="N55" s="17"/>
      <c r="O55" s="88"/>
      <c r="P55" s="20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28">
        <f>D58+D59+D60+D61</f>
        <v>0</v>
      </c>
      <c r="E57" s="28">
        <f t="shared" ref="E57:O57" si="11">E58+E59+E60+E61</f>
        <v>0</v>
      </c>
      <c r="F57" s="28">
        <f t="shared" si="11"/>
        <v>110000</v>
      </c>
      <c r="G57" s="28">
        <f t="shared" si="11"/>
        <v>0</v>
      </c>
      <c r="H57" s="28">
        <f t="shared" si="11"/>
        <v>0</v>
      </c>
      <c r="I57" s="28">
        <f t="shared" si="11"/>
        <v>15000</v>
      </c>
      <c r="J57" s="28">
        <f t="shared" si="11"/>
        <v>100000</v>
      </c>
      <c r="K57" s="28">
        <f t="shared" si="11"/>
        <v>0</v>
      </c>
      <c r="L57" s="28">
        <f t="shared" si="11"/>
        <v>104000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329000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110000</v>
      </c>
      <c r="G58" s="12"/>
      <c r="H58" s="12"/>
      <c r="I58" s="12">
        <v>15000</v>
      </c>
      <c r="J58" s="12">
        <v>70000</v>
      </c>
      <c r="K58" s="12"/>
      <c r="L58" s="12">
        <v>104000</v>
      </c>
      <c r="M58" s="12"/>
      <c r="N58" s="12"/>
      <c r="O58" s="12"/>
      <c r="P58" s="20">
        <f t="shared" si="1"/>
        <v>299000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>
        <v>0</v>
      </c>
      <c r="G59" s="12"/>
      <c r="H59" s="12"/>
      <c r="I59" s="12">
        <v>0</v>
      </c>
      <c r="J59" s="12">
        <v>0</v>
      </c>
      <c r="K59" s="12"/>
      <c r="L59" s="12">
        <v>0</v>
      </c>
      <c r="M59" s="12"/>
      <c r="N59" s="12"/>
      <c r="O59" s="12"/>
      <c r="P59" s="20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>
        <v>0</v>
      </c>
      <c r="G60" s="12"/>
      <c r="H60" s="12"/>
      <c r="I60" s="12">
        <v>0</v>
      </c>
      <c r="J60" s="12">
        <v>0</v>
      </c>
      <c r="K60" s="12"/>
      <c r="L60" s="12">
        <v>0</v>
      </c>
      <c r="M60" s="12"/>
      <c r="N60" s="12"/>
      <c r="O60" s="12"/>
      <c r="P60" s="20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28">
        <f>D62+D63</f>
        <v>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30000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30000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>
        <v>0</v>
      </c>
      <c r="G62" s="12"/>
      <c r="H62" s="12"/>
      <c r="I62" s="12">
        <v>0</v>
      </c>
      <c r="J62" s="12">
        <v>30000</v>
      </c>
      <c r="K62" s="12"/>
      <c r="L62" s="12">
        <v>0</v>
      </c>
      <c r="M62" s="12"/>
      <c r="N62" s="12"/>
      <c r="O62" s="12"/>
      <c r="P62" s="20">
        <f t="shared" si="1"/>
        <v>30000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>
        <v>0</v>
      </c>
      <c r="G63" s="12"/>
      <c r="H63" s="12"/>
      <c r="I63" s="12">
        <v>0</v>
      </c>
      <c r="J63" s="12">
        <v>0</v>
      </c>
      <c r="K63" s="12"/>
      <c r="L63" s="12">
        <v>0</v>
      </c>
      <c r="M63" s="12"/>
      <c r="N63" s="12"/>
      <c r="O63" s="12"/>
      <c r="P63" s="20">
        <f t="shared" si="1"/>
        <v>0</v>
      </c>
    </row>
    <row r="64" spans="1:16" ht="91.5" customHeight="1">
      <c r="A64" s="14" t="s">
        <v>184</v>
      </c>
      <c r="B64" s="254" t="s">
        <v>185</v>
      </c>
      <c r="C64" s="271"/>
      <c r="D64" s="92"/>
      <c r="E64" s="92"/>
      <c r="F64" s="104">
        <v>0</v>
      </c>
      <c r="G64" s="92"/>
      <c r="H64" s="92"/>
      <c r="I64" s="104">
        <v>0</v>
      </c>
      <c r="J64" s="104">
        <v>3</v>
      </c>
      <c r="K64" s="104"/>
      <c r="L64" s="104">
        <v>0</v>
      </c>
      <c r="M64" s="92"/>
      <c r="N64" s="92"/>
      <c r="O64" s="92"/>
      <c r="P64" s="20">
        <f t="shared" si="1"/>
        <v>3</v>
      </c>
    </row>
    <row r="65" spans="1:18" ht="101.25" customHeight="1">
      <c r="A65" s="14" t="s">
        <v>187</v>
      </c>
      <c r="B65" s="256" t="s">
        <v>188</v>
      </c>
      <c r="C65" s="241"/>
      <c r="D65" s="12"/>
      <c r="E65" s="12"/>
      <c r="F65" s="12">
        <v>0</v>
      </c>
      <c r="G65" s="12"/>
      <c r="H65" s="12"/>
      <c r="I65" s="12">
        <v>0</v>
      </c>
      <c r="J65" s="12">
        <v>0</v>
      </c>
      <c r="K65" s="12"/>
      <c r="L65" s="12">
        <v>0</v>
      </c>
      <c r="M65" s="12"/>
      <c r="N65" s="12"/>
      <c r="O65" s="12"/>
      <c r="P65" s="20">
        <f t="shared" si="1"/>
        <v>0</v>
      </c>
    </row>
    <row r="66" spans="1:18" ht="101.25" customHeight="1">
      <c r="A66" s="14" t="s">
        <v>189</v>
      </c>
      <c r="B66" s="256" t="s">
        <v>190</v>
      </c>
      <c r="C66" s="241"/>
      <c r="D66" s="12"/>
      <c r="E66" s="12"/>
      <c r="F66" s="12">
        <v>0</v>
      </c>
      <c r="G66" s="12"/>
      <c r="H66" s="12"/>
      <c r="I66" s="12">
        <v>0</v>
      </c>
      <c r="J66" s="12">
        <v>0</v>
      </c>
      <c r="K66" s="12"/>
      <c r="L66" s="12">
        <v>2</v>
      </c>
      <c r="M66" s="12"/>
      <c r="N66" s="12"/>
      <c r="O66" s="12"/>
      <c r="P66" s="20">
        <f t="shared" si="1"/>
        <v>2</v>
      </c>
    </row>
    <row r="67" spans="1:18" ht="101.25" customHeight="1">
      <c r="A67" s="14" t="s">
        <v>191</v>
      </c>
      <c r="B67" s="256" t="s">
        <v>192</v>
      </c>
      <c r="C67" s="241"/>
      <c r="D67" s="12"/>
      <c r="E67" s="12"/>
      <c r="F67" s="12">
        <v>0</v>
      </c>
      <c r="G67" s="12"/>
      <c r="H67" s="12"/>
      <c r="I67" s="12">
        <v>0</v>
      </c>
      <c r="J67" s="12">
        <v>0</v>
      </c>
      <c r="K67" s="12"/>
      <c r="L67" s="12">
        <v>4000</v>
      </c>
      <c r="M67" s="12"/>
      <c r="N67" s="12"/>
      <c r="O67" s="12"/>
      <c r="P67" s="20">
        <f t="shared" si="1"/>
        <v>4000</v>
      </c>
    </row>
    <row r="68" spans="1:18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3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20">
        <f t="shared" si="1"/>
        <v>3</v>
      </c>
    </row>
    <row r="69" spans="1:18" ht="15.75">
      <c r="A69" s="12" t="s">
        <v>196</v>
      </c>
      <c r="B69" s="239" t="s">
        <v>137</v>
      </c>
      <c r="C69" s="241"/>
      <c r="D69" s="12"/>
      <c r="E69" s="12"/>
      <c r="F69" s="12">
        <v>0</v>
      </c>
      <c r="G69" s="12"/>
      <c r="H69" s="12"/>
      <c r="I69" s="12">
        <v>0</v>
      </c>
      <c r="J69" s="12">
        <v>0</v>
      </c>
      <c r="K69" s="12"/>
      <c r="L69" s="12">
        <v>0</v>
      </c>
      <c r="M69" s="12"/>
      <c r="N69" s="12"/>
      <c r="O69" s="12"/>
      <c r="P69" s="20">
        <f t="shared" si="1"/>
        <v>0</v>
      </c>
    </row>
    <row r="70" spans="1:18" ht="15.75">
      <c r="A70" s="12" t="s">
        <v>197</v>
      </c>
      <c r="B70" s="239" t="s">
        <v>139</v>
      </c>
      <c r="C70" s="241"/>
      <c r="D70" s="12"/>
      <c r="E70" s="12"/>
      <c r="F70" s="12">
        <v>0</v>
      </c>
      <c r="G70" s="12"/>
      <c r="H70" s="12"/>
      <c r="I70" s="12">
        <v>0</v>
      </c>
      <c r="J70" s="12">
        <v>2</v>
      </c>
      <c r="K70" s="12"/>
      <c r="L70" s="12">
        <v>0</v>
      </c>
      <c r="M70" s="12"/>
      <c r="N70" s="12"/>
      <c r="O70" s="12"/>
      <c r="P70" s="20">
        <f t="shared" si="1"/>
        <v>2</v>
      </c>
    </row>
    <row r="71" spans="1:18" ht="15.75">
      <c r="A71" s="12" t="s">
        <v>198</v>
      </c>
      <c r="B71" s="239" t="s">
        <v>141</v>
      </c>
      <c r="C71" s="241"/>
      <c r="D71" s="12"/>
      <c r="E71" s="12"/>
      <c r="F71" s="12">
        <v>0</v>
      </c>
      <c r="G71" s="12"/>
      <c r="H71" s="12"/>
      <c r="I71" s="12">
        <v>0</v>
      </c>
      <c r="J71" s="12">
        <v>0</v>
      </c>
      <c r="K71" s="12"/>
      <c r="L71" s="12">
        <v>0</v>
      </c>
      <c r="M71" s="12"/>
      <c r="N71" s="12"/>
      <c r="O71" s="12"/>
      <c r="P71" s="20">
        <f t="shared" si="1"/>
        <v>0</v>
      </c>
    </row>
    <row r="72" spans="1:18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1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20">
        <f t="shared" si="1"/>
        <v>1</v>
      </c>
    </row>
    <row r="73" spans="1:18" ht="15.75">
      <c r="A73" s="12" t="s">
        <v>200</v>
      </c>
      <c r="B73" s="239" t="s">
        <v>145</v>
      </c>
      <c r="C73" s="241"/>
      <c r="D73" s="12"/>
      <c r="E73" s="12"/>
      <c r="F73" s="12">
        <v>0</v>
      </c>
      <c r="G73" s="12"/>
      <c r="H73" s="12"/>
      <c r="I73" s="12">
        <v>0</v>
      </c>
      <c r="J73" s="12">
        <v>1</v>
      </c>
      <c r="K73" s="12"/>
      <c r="L73" s="12">
        <v>0</v>
      </c>
      <c r="M73" s="12"/>
      <c r="N73" s="12"/>
      <c r="O73" s="12"/>
      <c r="P73" s="20">
        <f t="shared" si="1"/>
        <v>1</v>
      </c>
    </row>
    <row r="74" spans="1:18" ht="15.75">
      <c r="A74" s="12" t="s">
        <v>201</v>
      </c>
      <c r="B74" s="239" t="s">
        <v>202</v>
      </c>
      <c r="C74" s="241"/>
      <c r="D74" s="12"/>
      <c r="E74" s="12"/>
      <c r="F74" s="12">
        <v>0</v>
      </c>
      <c r="G74" s="12"/>
      <c r="H74" s="12"/>
      <c r="I74" s="12">
        <v>0</v>
      </c>
      <c r="J74" s="12">
        <v>0</v>
      </c>
      <c r="K74" s="12"/>
      <c r="L74" s="12">
        <v>0</v>
      </c>
      <c r="M74" s="12"/>
      <c r="N74" s="12"/>
      <c r="O74" s="12"/>
      <c r="P74" s="20">
        <f t="shared" si="1"/>
        <v>0</v>
      </c>
    </row>
    <row r="75" spans="1:18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20">
        <f t="shared" si="1"/>
        <v>0</v>
      </c>
    </row>
    <row r="76" spans="1:18" ht="15.75">
      <c r="A76" s="12" t="s">
        <v>205</v>
      </c>
      <c r="B76" s="240" t="s">
        <v>137</v>
      </c>
      <c r="C76" s="241"/>
      <c r="D76" s="12"/>
      <c r="E76" s="12"/>
      <c r="F76" s="12">
        <v>0</v>
      </c>
      <c r="G76" s="12"/>
      <c r="H76" s="12"/>
      <c r="I76" s="12">
        <v>0</v>
      </c>
      <c r="J76" s="12">
        <v>0</v>
      </c>
      <c r="K76" s="12"/>
      <c r="L76" s="12">
        <v>0</v>
      </c>
      <c r="M76" s="12"/>
      <c r="N76" s="12"/>
      <c r="O76" s="12"/>
      <c r="P76" s="20">
        <f t="shared" si="1"/>
        <v>0</v>
      </c>
    </row>
    <row r="77" spans="1:18" ht="15.75">
      <c r="A77" s="12" t="s">
        <v>206</v>
      </c>
      <c r="B77" s="240" t="s">
        <v>139</v>
      </c>
      <c r="C77" s="241"/>
      <c r="D77" s="12"/>
      <c r="E77" s="12"/>
      <c r="F77" s="12">
        <v>0</v>
      </c>
      <c r="G77" s="12"/>
      <c r="H77" s="12"/>
      <c r="I77" s="12">
        <v>0</v>
      </c>
      <c r="J77" s="12">
        <v>0</v>
      </c>
      <c r="K77" s="12"/>
      <c r="L77" s="12">
        <v>0</v>
      </c>
      <c r="M77" s="12"/>
      <c r="N77" s="12"/>
      <c r="O77" s="12"/>
      <c r="P77" s="20">
        <f t="shared" si="1"/>
        <v>0</v>
      </c>
    </row>
    <row r="78" spans="1:18" ht="15.75">
      <c r="A78" s="12" t="s">
        <v>207</v>
      </c>
      <c r="B78" s="240" t="s">
        <v>141</v>
      </c>
      <c r="C78" s="241"/>
      <c r="D78" s="12"/>
      <c r="E78" s="12"/>
      <c r="F78" s="12">
        <v>0</v>
      </c>
      <c r="G78" s="12"/>
      <c r="H78" s="12"/>
      <c r="I78" s="12">
        <v>0</v>
      </c>
      <c r="J78" s="12">
        <v>0</v>
      </c>
      <c r="K78" s="12"/>
      <c r="L78" s="12">
        <v>0</v>
      </c>
      <c r="M78" s="12"/>
      <c r="N78" s="12"/>
      <c r="O78" s="12"/>
      <c r="P78" s="20">
        <f t="shared" si="1"/>
        <v>0</v>
      </c>
      <c r="R78" t="s">
        <v>464</v>
      </c>
    </row>
    <row r="79" spans="1:18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20">
        <f t="shared" si="1"/>
        <v>0</v>
      </c>
    </row>
    <row r="80" spans="1:18" ht="15.75">
      <c r="A80" s="12" t="s">
        <v>209</v>
      </c>
      <c r="B80" s="240" t="s">
        <v>145</v>
      </c>
      <c r="C80" s="241"/>
      <c r="D80" s="12"/>
      <c r="E80" s="12"/>
      <c r="F80" s="12">
        <v>0</v>
      </c>
      <c r="G80" s="12"/>
      <c r="H80" s="12"/>
      <c r="I80" s="12">
        <v>0</v>
      </c>
      <c r="J80" s="12">
        <v>0</v>
      </c>
      <c r="K80" s="12"/>
      <c r="L80" s="12">
        <v>0</v>
      </c>
      <c r="M80" s="12"/>
      <c r="N80" s="12"/>
      <c r="O80" s="12"/>
      <c r="P80" s="20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>
        <v>0</v>
      </c>
      <c r="G81" s="12"/>
      <c r="H81" s="12"/>
      <c r="I81" s="12">
        <v>0</v>
      </c>
      <c r="J81" s="12">
        <v>0</v>
      </c>
      <c r="K81" s="12"/>
      <c r="L81" s="12">
        <v>0</v>
      </c>
      <c r="M81" s="12"/>
      <c r="N81" s="12"/>
      <c r="O81" s="12"/>
      <c r="P81" s="20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20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>
        <v>0</v>
      </c>
      <c r="G83" s="12"/>
      <c r="H83" s="12"/>
      <c r="I83" s="12">
        <v>0</v>
      </c>
      <c r="J83" s="12">
        <v>0</v>
      </c>
      <c r="K83" s="12"/>
      <c r="L83" s="12">
        <v>0</v>
      </c>
      <c r="M83" s="12"/>
      <c r="N83" s="12"/>
      <c r="O83" s="12"/>
      <c r="P83" s="20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>
        <v>0</v>
      </c>
      <c r="G84" s="12"/>
      <c r="H84" s="12"/>
      <c r="I84" s="12">
        <v>0</v>
      </c>
      <c r="J84" s="12">
        <v>0</v>
      </c>
      <c r="K84" s="12"/>
      <c r="L84" s="12">
        <v>0</v>
      </c>
      <c r="M84" s="12"/>
      <c r="N84" s="12"/>
      <c r="O84" s="12"/>
      <c r="P84" s="20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>
        <v>0</v>
      </c>
      <c r="G85" s="12"/>
      <c r="H85" s="12"/>
      <c r="I85" s="12">
        <v>0</v>
      </c>
      <c r="J85" s="12">
        <v>0</v>
      </c>
      <c r="K85" s="12"/>
      <c r="L85" s="12">
        <v>0</v>
      </c>
      <c r="M85" s="12"/>
      <c r="N85" s="12"/>
      <c r="O85" s="12"/>
      <c r="P85" s="20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20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>
        <v>0</v>
      </c>
      <c r="G87" s="12"/>
      <c r="H87" s="12"/>
      <c r="I87" s="12">
        <v>0</v>
      </c>
      <c r="J87" s="12">
        <v>0</v>
      </c>
      <c r="K87" s="12"/>
      <c r="L87" s="12">
        <v>0</v>
      </c>
      <c r="M87" s="12"/>
      <c r="N87" s="12"/>
      <c r="O87" s="12"/>
      <c r="P87" s="20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>
        <v>0</v>
      </c>
      <c r="G88" s="12"/>
      <c r="H88" s="12"/>
      <c r="I88" s="12">
        <v>0</v>
      </c>
      <c r="J88" s="12">
        <v>0</v>
      </c>
      <c r="K88" s="12"/>
      <c r="L88" s="12">
        <v>0</v>
      </c>
      <c r="M88" s="12"/>
      <c r="N88" s="12"/>
      <c r="O88" s="12"/>
      <c r="P88" s="20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20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>
        <v>0</v>
      </c>
      <c r="G90" s="12"/>
      <c r="H90" s="12"/>
      <c r="I90" s="12">
        <v>0</v>
      </c>
      <c r="J90" s="12">
        <v>0</v>
      </c>
      <c r="K90" s="12"/>
      <c r="L90" s="12">
        <v>0</v>
      </c>
      <c r="M90" s="12"/>
      <c r="N90" s="12"/>
      <c r="O90" s="12"/>
      <c r="P90" s="20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>
        <v>0</v>
      </c>
      <c r="G91" s="12"/>
      <c r="H91" s="12"/>
      <c r="I91" s="12">
        <v>0</v>
      </c>
      <c r="J91" s="12">
        <v>0</v>
      </c>
      <c r="K91" s="12"/>
      <c r="L91" s="12">
        <v>0</v>
      </c>
      <c r="M91" s="12"/>
      <c r="N91" s="12"/>
      <c r="O91" s="12"/>
      <c r="P91" s="20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>
        <v>0</v>
      </c>
      <c r="G92" s="12"/>
      <c r="H92" s="12"/>
      <c r="I92" s="12">
        <v>0</v>
      </c>
      <c r="J92" s="12">
        <v>0</v>
      </c>
      <c r="K92" s="12"/>
      <c r="L92" s="12">
        <v>0</v>
      </c>
      <c r="M92" s="12"/>
      <c r="N92" s="12"/>
      <c r="O92" s="12"/>
      <c r="P92" s="20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20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>
        <v>0</v>
      </c>
      <c r="G94" s="12"/>
      <c r="H94" s="12"/>
      <c r="I94" s="12">
        <v>0</v>
      </c>
      <c r="J94" s="12">
        <v>0</v>
      </c>
      <c r="K94" s="12"/>
      <c r="L94" s="12">
        <v>0</v>
      </c>
      <c r="M94" s="12"/>
      <c r="N94" s="12"/>
      <c r="O94" s="12"/>
      <c r="P94" s="20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>
        <v>0</v>
      </c>
      <c r="G95" s="12"/>
      <c r="H95" s="12"/>
      <c r="I95" s="12">
        <v>0</v>
      </c>
      <c r="J95" s="12">
        <v>0</v>
      </c>
      <c r="K95" s="12"/>
      <c r="L95" s="12">
        <v>0</v>
      </c>
      <c r="M95" s="12"/>
      <c r="N95" s="12"/>
      <c r="O95" s="12"/>
      <c r="P95" s="20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>
        <v>66</v>
      </c>
      <c r="G96" s="12"/>
      <c r="H96" s="12"/>
      <c r="I96" s="12">
        <v>6</v>
      </c>
      <c r="J96" s="12">
        <v>12</v>
      </c>
      <c r="K96" s="12"/>
      <c r="L96" s="12">
        <v>5</v>
      </c>
      <c r="M96" s="12"/>
      <c r="N96" s="12"/>
      <c r="O96" s="12"/>
      <c r="P96" s="20">
        <f t="shared" si="18"/>
        <v>89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>
        <v>44</v>
      </c>
      <c r="G97" s="12"/>
      <c r="H97" s="12"/>
      <c r="I97" s="12">
        <v>5</v>
      </c>
      <c r="J97" s="12">
        <v>1</v>
      </c>
      <c r="K97" s="12"/>
      <c r="L97" s="12">
        <v>2</v>
      </c>
      <c r="M97" s="12"/>
      <c r="N97" s="12"/>
      <c r="O97" s="12"/>
      <c r="P97" s="20">
        <f t="shared" si="18"/>
        <v>52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80000</v>
      </c>
      <c r="G98" s="12"/>
      <c r="H98" s="12"/>
      <c r="I98" s="12">
        <v>6000</v>
      </c>
      <c r="J98" s="12">
        <v>20000</v>
      </c>
      <c r="K98" s="12"/>
      <c r="L98" s="12">
        <v>20000</v>
      </c>
      <c r="M98" s="12"/>
      <c r="N98" s="12"/>
      <c r="O98" s="12"/>
      <c r="P98" s="20">
        <f t="shared" si="18"/>
        <v>126000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>
        <v>44000</v>
      </c>
      <c r="G99" s="12"/>
      <c r="H99" s="12"/>
      <c r="I99" s="12">
        <v>7000</v>
      </c>
      <c r="J99" s="12">
        <v>2000</v>
      </c>
      <c r="K99" s="12"/>
      <c r="L99" s="12">
        <v>4000</v>
      </c>
      <c r="M99" s="12"/>
      <c r="N99" s="12"/>
      <c r="O99" s="12"/>
      <c r="P99" s="20">
        <f t="shared" si="18"/>
        <v>57000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>
        <v>34</v>
      </c>
      <c r="G100" s="12"/>
      <c r="H100" s="12"/>
      <c r="I100" s="12">
        <v>0</v>
      </c>
      <c r="J100" s="12">
        <v>1</v>
      </c>
      <c r="K100" s="12"/>
      <c r="L100" s="12">
        <v>53</v>
      </c>
      <c r="M100" s="12"/>
      <c r="N100" s="12"/>
      <c r="O100" s="12"/>
      <c r="P100" s="20">
        <f t="shared" si="18"/>
        <v>88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>
        <v>27</v>
      </c>
      <c r="G101" s="12"/>
      <c r="H101" s="12"/>
      <c r="I101" s="12">
        <v>0</v>
      </c>
      <c r="J101" s="12">
        <v>0</v>
      </c>
      <c r="K101" s="12"/>
      <c r="L101" s="12">
        <v>0</v>
      </c>
      <c r="M101" s="12"/>
      <c r="N101" s="12"/>
      <c r="O101" s="12"/>
      <c r="P101" s="20">
        <f t="shared" si="18"/>
        <v>27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>
        <v>34000</v>
      </c>
      <c r="G102" s="12"/>
      <c r="H102" s="12"/>
      <c r="I102" s="12">
        <v>0</v>
      </c>
      <c r="J102" s="12">
        <v>15000</v>
      </c>
      <c r="K102" s="12"/>
      <c r="L102" s="12">
        <v>113000</v>
      </c>
      <c r="M102" s="12"/>
      <c r="N102" s="12"/>
      <c r="O102" s="12"/>
      <c r="P102" s="20">
        <f t="shared" si="18"/>
        <v>162000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>
        <v>27000</v>
      </c>
      <c r="G103" s="12"/>
      <c r="H103" s="12"/>
      <c r="I103" s="12">
        <v>0</v>
      </c>
      <c r="J103" s="12">
        <v>0</v>
      </c>
      <c r="K103" s="12"/>
      <c r="L103" s="12">
        <v>0</v>
      </c>
      <c r="M103" s="12"/>
      <c r="N103" s="12"/>
      <c r="O103" s="12"/>
      <c r="P103" s="20">
        <f t="shared" si="18"/>
        <v>27000</v>
      </c>
    </row>
    <row r="104" spans="1:16" ht="54.75" customHeight="1">
      <c r="A104" s="14" t="s">
        <v>240</v>
      </c>
      <c r="B104" s="250" t="s">
        <v>241</v>
      </c>
      <c r="C104" s="251"/>
      <c r="D104" s="28">
        <f>D105+D108</f>
        <v>0</v>
      </c>
      <c r="E104" s="28">
        <f t="shared" ref="E104:O104" si="22">E105+E108</f>
        <v>0</v>
      </c>
      <c r="F104" s="28">
        <f t="shared" si="22"/>
        <v>67901</v>
      </c>
      <c r="G104" s="28">
        <f t="shared" si="22"/>
        <v>0</v>
      </c>
      <c r="H104" s="28">
        <f t="shared" si="22"/>
        <v>0</v>
      </c>
      <c r="I104" s="28">
        <f t="shared" si="22"/>
        <v>13720</v>
      </c>
      <c r="J104" s="28">
        <f t="shared" si="22"/>
        <v>447780</v>
      </c>
      <c r="K104" s="28">
        <f t="shared" si="22"/>
        <v>0</v>
      </c>
      <c r="L104" s="28">
        <f t="shared" si="22"/>
        <v>672470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20">
        <f t="shared" si="18"/>
        <v>1201871</v>
      </c>
    </row>
    <row r="105" spans="1:16" ht="54.75" customHeight="1">
      <c r="A105" s="14" t="s">
        <v>243</v>
      </c>
      <c r="B105" s="250" t="s">
        <v>244</v>
      </c>
      <c r="C105" s="251"/>
      <c r="D105" s="28">
        <f>D106+D107</f>
        <v>0</v>
      </c>
      <c r="E105" s="28">
        <f t="shared" ref="E105:O108" si="23">E106+E107</f>
        <v>0</v>
      </c>
      <c r="F105" s="28">
        <f t="shared" si="23"/>
        <v>44000</v>
      </c>
      <c r="G105" s="28">
        <f t="shared" si="23"/>
        <v>0</v>
      </c>
      <c r="H105" s="28">
        <f t="shared" si="23"/>
        <v>0</v>
      </c>
      <c r="I105" s="28">
        <f t="shared" si="23"/>
        <v>8000</v>
      </c>
      <c r="J105" s="28">
        <f t="shared" si="23"/>
        <v>104000</v>
      </c>
      <c r="K105" s="28">
        <f>K106+K107</f>
        <v>0</v>
      </c>
      <c r="L105" s="28">
        <f>L106+L107</f>
        <v>222000</v>
      </c>
      <c r="M105" s="28">
        <f t="shared" si="23"/>
        <v>0</v>
      </c>
      <c r="N105" s="28">
        <f t="shared" si="23"/>
        <v>0</v>
      </c>
      <c r="O105" s="28">
        <f t="shared" si="23"/>
        <v>0</v>
      </c>
      <c r="P105" s="20">
        <f t="shared" si="18"/>
        <v>378000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>
        <v>37000</v>
      </c>
      <c r="G106" s="12"/>
      <c r="H106" s="12"/>
      <c r="I106" s="12">
        <v>8000</v>
      </c>
      <c r="J106" s="15">
        <v>43000</v>
      </c>
      <c r="K106" s="157"/>
      <c r="L106" s="16">
        <v>76000</v>
      </c>
      <c r="M106" s="12"/>
      <c r="N106" s="12"/>
      <c r="O106" s="12"/>
      <c r="P106" s="20">
        <f t="shared" ref="P106:P107" si="24">D106+E106+F106+G106+H106+I106+J106+K106+L106+M106+N106+O106</f>
        <v>164000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7000</v>
      </c>
      <c r="G107" s="12"/>
      <c r="H107" s="12"/>
      <c r="I107" s="12">
        <v>0</v>
      </c>
      <c r="J107" s="15">
        <v>61000</v>
      </c>
      <c r="K107" s="158"/>
      <c r="L107" s="16">
        <v>146000</v>
      </c>
      <c r="M107" s="12"/>
      <c r="N107" s="12"/>
      <c r="O107" s="12"/>
      <c r="P107" s="20">
        <f t="shared" si="24"/>
        <v>214000</v>
      </c>
    </row>
    <row r="108" spans="1:16" ht="54" customHeight="1">
      <c r="A108" s="14" t="s">
        <v>251</v>
      </c>
      <c r="B108" s="250" t="s">
        <v>252</v>
      </c>
      <c r="C108" s="251"/>
      <c r="D108" s="28">
        <f>D109+D110</f>
        <v>0</v>
      </c>
      <c r="E108" s="28">
        <f t="shared" si="23"/>
        <v>0</v>
      </c>
      <c r="F108" s="28">
        <f t="shared" si="23"/>
        <v>23901</v>
      </c>
      <c r="G108" s="28">
        <f t="shared" si="23"/>
        <v>0</v>
      </c>
      <c r="H108" s="28">
        <f t="shared" si="23"/>
        <v>0</v>
      </c>
      <c r="I108" s="28">
        <f t="shared" si="23"/>
        <v>5720</v>
      </c>
      <c r="J108" s="28">
        <f t="shared" si="23"/>
        <v>343780</v>
      </c>
      <c r="K108" s="184">
        <f t="shared" si="23"/>
        <v>0</v>
      </c>
      <c r="L108" s="28">
        <f t="shared" si="23"/>
        <v>450470</v>
      </c>
      <c r="M108" s="28">
        <f t="shared" si="23"/>
        <v>0</v>
      </c>
      <c r="N108" s="28">
        <f t="shared" si="23"/>
        <v>0</v>
      </c>
      <c r="O108" s="28">
        <f t="shared" si="23"/>
        <v>0</v>
      </c>
      <c r="P108" s="20">
        <f t="shared" si="18"/>
        <v>823871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>
        <v>4476</v>
      </c>
      <c r="G109" s="12"/>
      <c r="H109" s="12"/>
      <c r="I109" s="12">
        <v>1000</v>
      </c>
      <c r="J109" s="12">
        <v>2000</v>
      </c>
      <c r="K109" s="12"/>
      <c r="L109" s="12">
        <v>0</v>
      </c>
      <c r="M109" s="12"/>
      <c r="N109" s="12"/>
      <c r="O109" s="12"/>
      <c r="P109" s="20">
        <f t="shared" si="18"/>
        <v>7476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19425</v>
      </c>
      <c r="G110" s="12"/>
      <c r="H110" s="12"/>
      <c r="I110" s="12">
        <v>4720</v>
      </c>
      <c r="J110" s="12">
        <v>341780</v>
      </c>
      <c r="K110" s="12"/>
      <c r="L110" s="12">
        <v>450470</v>
      </c>
      <c r="M110" s="12"/>
      <c r="N110" s="12"/>
      <c r="O110" s="12"/>
      <c r="P110" s="20">
        <f t="shared" si="18"/>
        <v>816395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N111" si="25">E57-E75-E106-E109</f>
        <v>0</v>
      </c>
      <c r="F111" s="28">
        <f>F57-F75-F106-F109</f>
        <v>68524</v>
      </c>
      <c r="G111" s="28">
        <f t="shared" si="25"/>
        <v>0</v>
      </c>
      <c r="H111" s="28">
        <f t="shared" si="25"/>
        <v>0</v>
      </c>
      <c r="I111" s="28">
        <f>I57-I75-I106-I109</f>
        <v>6000</v>
      </c>
      <c r="J111" s="28">
        <f>J57-J75-J106-J109</f>
        <v>55000</v>
      </c>
      <c r="K111" s="28">
        <f>K57-K75-K106-K109</f>
        <v>0</v>
      </c>
      <c r="L111" s="28">
        <f>L57-L75-L106-L109</f>
        <v>28000</v>
      </c>
      <c r="M111" s="28">
        <f t="shared" si="25"/>
        <v>0</v>
      </c>
      <c r="N111" s="28">
        <f t="shared" si="25"/>
        <v>0</v>
      </c>
      <c r="O111" s="28">
        <f>O57-O75-O106-O109</f>
        <v>0</v>
      </c>
      <c r="P111" s="20">
        <f t="shared" si="18"/>
        <v>157524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6">E113+E114</f>
        <v>0</v>
      </c>
      <c r="F112" s="28">
        <f t="shared" si="26"/>
        <v>326599</v>
      </c>
      <c r="G112" s="28">
        <f t="shared" si="26"/>
        <v>0</v>
      </c>
      <c r="H112" s="28">
        <f t="shared" si="26"/>
        <v>0</v>
      </c>
      <c r="I112" s="28">
        <f t="shared" si="26"/>
        <v>44780</v>
      </c>
      <c r="J112" s="28">
        <f t="shared" si="26"/>
        <v>261220</v>
      </c>
      <c r="K112" s="28">
        <f t="shared" si="26"/>
        <v>0</v>
      </c>
      <c r="L112" s="28">
        <f t="shared" si="26"/>
        <v>293645</v>
      </c>
      <c r="M112" s="28">
        <f t="shared" si="26"/>
        <v>0</v>
      </c>
      <c r="N112" s="28">
        <f t="shared" si="26"/>
        <v>0</v>
      </c>
      <c r="O112" s="28">
        <f t="shared" si="26"/>
        <v>0</v>
      </c>
      <c r="P112" s="20">
        <f t="shared" si="18"/>
        <v>926244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7">D98-D109</f>
        <v>0</v>
      </c>
      <c r="E113" s="28">
        <f t="shared" si="27"/>
        <v>0</v>
      </c>
      <c r="F113" s="28">
        <f t="shared" si="27"/>
        <v>75524</v>
      </c>
      <c r="G113" s="28">
        <f t="shared" si="27"/>
        <v>0</v>
      </c>
      <c r="H113" s="28">
        <f t="shared" si="27"/>
        <v>0</v>
      </c>
      <c r="I113" s="28">
        <f t="shared" si="27"/>
        <v>5000</v>
      </c>
      <c r="J113" s="28">
        <f t="shared" si="27"/>
        <v>18000</v>
      </c>
      <c r="K113" s="28">
        <f t="shared" si="27"/>
        <v>0</v>
      </c>
      <c r="L113" s="28">
        <f t="shared" si="27"/>
        <v>20000</v>
      </c>
      <c r="M113" s="28">
        <f t="shared" si="27"/>
        <v>0</v>
      </c>
      <c r="N113" s="28">
        <f t="shared" si="27"/>
        <v>0</v>
      </c>
      <c r="O113" s="28">
        <f t="shared" si="27"/>
        <v>0</v>
      </c>
      <c r="P113" s="20">
        <f t="shared" si="18"/>
        <v>118524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251075</v>
      </c>
      <c r="G114" s="104"/>
      <c r="H114" s="104"/>
      <c r="I114" s="104">
        <v>39780</v>
      </c>
      <c r="J114" s="104">
        <v>243220</v>
      </c>
      <c r="K114" s="104"/>
      <c r="L114" s="104">
        <v>273645</v>
      </c>
      <c r="M114" s="104"/>
      <c r="N114" s="104"/>
      <c r="O114" s="104"/>
      <c r="P114" s="20">
        <f t="shared" si="18"/>
        <v>807720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>
        <v>16</v>
      </c>
      <c r="G115" s="12"/>
      <c r="H115" s="12"/>
      <c r="I115" s="12">
        <v>4</v>
      </c>
      <c r="J115" s="12">
        <v>11</v>
      </c>
      <c r="K115" s="12"/>
      <c r="L115" s="12">
        <v>19</v>
      </c>
      <c r="M115" s="12"/>
      <c r="N115" s="12"/>
      <c r="O115" s="12"/>
      <c r="P115" s="20">
        <f t="shared" si="18"/>
        <v>50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>
        <v>16</v>
      </c>
      <c r="G116" s="12"/>
      <c r="H116" s="12"/>
      <c r="I116" s="12">
        <v>4</v>
      </c>
      <c r="J116" s="12">
        <v>11</v>
      </c>
      <c r="K116" s="12"/>
      <c r="L116" s="12">
        <v>19</v>
      </c>
      <c r="M116" s="12"/>
      <c r="N116" s="12"/>
      <c r="O116" s="12"/>
      <c r="P116" s="20">
        <f t="shared" si="18"/>
        <v>50</v>
      </c>
    </row>
    <row r="117" spans="1:16" ht="110.25" customHeight="1">
      <c r="A117" s="14" t="s">
        <v>271</v>
      </c>
      <c r="B117" s="239" t="s">
        <v>272</v>
      </c>
      <c r="C117" s="241"/>
      <c r="D117" s="12"/>
      <c r="E117" s="12"/>
      <c r="F117" s="12">
        <v>0</v>
      </c>
      <c r="G117" s="12"/>
      <c r="H117" s="12"/>
      <c r="I117" s="12">
        <v>0</v>
      </c>
      <c r="J117" s="12">
        <v>1</v>
      </c>
      <c r="K117" s="12"/>
      <c r="L117" s="12">
        <v>3</v>
      </c>
      <c r="M117" s="12"/>
      <c r="N117" s="17"/>
      <c r="O117" s="88"/>
      <c r="P117" s="20">
        <f t="shared" si="18"/>
        <v>4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>
        <v>16</v>
      </c>
      <c r="G118" s="12"/>
      <c r="H118" s="12"/>
      <c r="I118" s="12">
        <v>4</v>
      </c>
      <c r="J118" s="12">
        <v>11</v>
      </c>
      <c r="K118" s="12"/>
      <c r="L118" s="12">
        <v>19</v>
      </c>
      <c r="M118" s="12"/>
      <c r="N118" s="17"/>
      <c r="O118" s="88"/>
      <c r="P118" s="20">
        <f t="shared" si="18"/>
        <v>50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>
        <v>16488</v>
      </c>
      <c r="G119" s="12"/>
      <c r="H119" s="12"/>
      <c r="I119" s="12">
        <v>4000</v>
      </c>
      <c r="J119" s="12">
        <v>694838</v>
      </c>
      <c r="K119" s="12"/>
      <c r="L119" s="12">
        <v>38000</v>
      </c>
      <c r="M119" s="12"/>
      <c r="N119" s="17"/>
      <c r="O119" s="88"/>
      <c r="P119" s="20">
        <f t="shared" si="18"/>
        <v>753326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9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>
        <v>0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>
        <v>2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>
        <v>0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465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466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95Q3s+SMTl9HexNjeiBk7aNeOAtEppJ2VwRqwwXVCkPsCKfWLQCs3D5MRb49lcCAgME4Dr5FFXJiVa5doaB5jg==" saltValue="xj3eNwdzzzvdV09O5bpDK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0 D111:J111 M111:O111" name="Диапазон21"/>
    <protectedRange sqref="D114:O119" name="Диапазон22"/>
    <protectedRange sqref="K111" name="Диапазон21_1"/>
    <protectedRange sqref="L111" name="Диапазон21_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04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2" max="12" width="11.7109375" customWidth="1"/>
    <col min="16" max="16" width="12.140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467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463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463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32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0</v>
      </c>
      <c r="K20" s="86">
        <f t="shared" si="0"/>
        <v>0</v>
      </c>
      <c r="L20" s="86">
        <f t="shared" si="0"/>
        <v>1928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1928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/>
      <c r="K21" s="12"/>
      <c r="L21" s="12">
        <v>1928</v>
      </c>
      <c r="M21" s="12"/>
      <c r="N21" s="12"/>
      <c r="O21" s="12"/>
      <c r="P21" s="56">
        <f t="shared" si="1"/>
        <v>1928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>
        <v>0</v>
      </c>
      <c r="M22" s="12"/>
      <c r="N22" s="12"/>
      <c r="O22" s="12"/>
      <c r="P22" s="56">
        <f t="shared" si="1"/>
        <v>0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>
        <v>0</v>
      </c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>
        <v>0</v>
      </c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>
        <v>0</v>
      </c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>
        <v>0</v>
      </c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0</v>
      </c>
      <c r="K27" s="87">
        <f t="shared" si="2"/>
        <v>0</v>
      </c>
      <c r="L27" s="87">
        <f t="shared" si="2"/>
        <v>1928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1928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/>
      <c r="K28" s="12"/>
      <c r="L28" s="12">
        <v>1898</v>
      </c>
      <c r="M28" s="12"/>
      <c r="N28" s="17"/>
      <c r="O28" s="88"/>
      <c r="P28" s="56">
        <f t="shared" si="1"/>
        <v>1898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>
        <v>30</v>
      </c>
      <c r="M29" s="12"/>
      <c r="N29" s="17"/>
      <c r="O29" s="88"/>
      <c r="P29" s="56">
        <f t="shared" si="1"/>
        <v>30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>
        <v>0</v>
      </c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>
        <v>0</v>
      </c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>
        <v>0</v>
      </c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0</v>
      </c>
      <c r="K34" s="87">
        <f t="shared" si="4"/>
        <v>0</v>
      </c>
      <c r="L34" s="87">
        <f t="shared" si="4"/>
        <v>1909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1909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/>
      <c r="K36" s="12"/>
      <c r="L36" s="12">
        <v>0</v>
      </c>
      <c r="M36" s="12"/>
      <c r="N36" s="17"/>
      <c r="O36" s="88"/>
      <c r="P36" s="56">
        <f t="shared" si="1"/>
        <v>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>
        <v>0</v>
      </c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>
        <v>0</v>
      </c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>
        <v>0</v>
      </c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>
        <v>0</v>
      </c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  <c r="L42" s="89">
        <f t="shared" si="7"/>
        <v>1909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1909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/>
      <c r="K43" s="12"/>
      <c r="L43" s="12">
        <v>1882</v>
      </c>
      <c r="M43" s="12"/>
      <c r="N43" s="17"/>
      <c r="O43" s="88"/>
      <c r="P43" s="56">
        <f t="shared" si="1"/>
        <v>1882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>
        <v>27</v>
      </c>
      <c r="M44" s="12"/>
      <c r="N44" s="17"/>
      <c r="O44" s="88"/>
      <c r="P44" s="56">
        <f t="shared" si="1"/>
        <v>27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>
        <v>0</v>
      </c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>
        <v>0</v>
      </c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>
        <v>0</v>
      </c>
      <c r="M48" s="12"/>
      <c r="N48" s="17"/>
      <c r="O48" s="88"/>
      <c r="P48" s="56">
        <f t="shared" si="1"/>
        <v>0</v>
      </c>
    </row>
    <row r="49" spans="1:16" ht="80.2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19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19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>
        <v>16</v>
      </c>
      <c r="M50" s="12"/>
      <c r="N50" s="17"/>
      <c r="O50" s="88"/>
      <c r="P50" s="56">
        <f t="shared" si="1"/>
        <v>16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>
        <v>3</v>
      </c>
      <c r="M51" s="12"/>
      <c r="N51" s="17"/>
      <c r="O51" s="88"/>
      <c r="P51" s="56">
        <f t="shared" si="1"/>
        <v>3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>
        <v>0</v>
      </c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>
        <v>0</v>
      </c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>
        <v>0</v>
      </c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0</v>
      </c>
      <c r="L57" s="91">
        <f t="shared" si="11"/>
        <v>5114000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5114000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/>
      <c r="K58" s="12"/>
      <c r="L58" s="12">
        <v>3764000</v>
      </c>
      <c r="M58" s="12"/>
      <c r="N58" s="12"/>
      <c r="O58" s="12"/>
      <c r="P58" s="56">
        <f t="shared" si="1"/>
        <v>3764000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>
        <v>1350000</v>
      </c>
      <c r="M59" s="12"/>
      <c r="N59" s="12"/>
      <c r="O59" s="12"/>
      <c r="P59" s="56">
        <f t="shared" si="1"/>
        <v>1350000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>
        <v>0</v>
      </c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>
        <v>0</v>
      </c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>
        <v>0</v>
      </c>
      <c r="M63" s="12"/>
      <c r="N63" s="12"/>
      <c r="O63" s="12"/>
      <c r="P63" s="56">
        <f t="shared" si="1"/>
        <v>0</v>
      </c>
    </row>
    <row r="64" spans="1:16" ht="91.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104">
        <v>20</v>
      </c>
      <c r="M64" s="92"/>
      <c r="N64" s="92"/>
      <c r="O64" s="92"/>
      <c r="P64" s="56">
        <f t="shared" si="1"/>
        <v>20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>
        <v>472000</v>
      </c>
      <c r="M65" s="12"/>
      <c r="N65" s="12"/>
      <c r="O65" s="12"/>
      <c r="P65" s="56">
        <f t="shared" si="1"/>
        <v>472000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>
        <v>0</v>
      </c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>
        <v>0</v>
      </c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18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18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>
        <v>10</v>
      </c>
      <c r="M69" s="12"/>
      <c r="N69" s="12"/>
      <c r="O69" s="12"/>
      <c r="P69" s="56">
        <f t="shared" si="1"/>
        <v>10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>
        <v>8</v>
      </c>
      <c r="M70" s="12"/>
      <c r="N70" s="12"/>
      <c r="O70" s="12"/>
      <c r="P70" s="56">
        <f t="shared" si="1"/>
        <v>8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>
        <v>0</v>
      </c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>
        <v>0</v>
      </c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>
        <v>0</v>
      </c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414000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414000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>
        <v>14000</v>
      </c>
      <c r="M76" s="12"/>
      <c r="N76" s="12"/>
      <c r="O76" s="12"/>
      <c r="P76" s="56">
        <f t="shared" si="1"/>
        <v>14000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>
        <v>400000</v>
      </c>
      <c r="M77" s="12"/>
      <c r="N77" s="12"/>
      <c r="O77" s="12"/>
      <c r="P77" s="56">
        <f t="shared" si="1"/>
        <v>400000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>
        <v>0</v>
      </c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>
        <v>0</v>
      </c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>
        <v>0</v>
      </c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>
        <v>0</v>
      </c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>
        <v>0</v>
      </c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>
        <v>0</v>
      </c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>
        <v>0</v>
      </c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>
        <v>0</v>
      </c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>
        <v>0</v>
      </c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>
        <v>0</v>
      </c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>
        <v>0</v>
      </c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>
        <v>0</v>
      </c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>
        <v>0</v>
      </c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>
        <v>695</v>
      </c>
      <c r="M96" s="12"/>
      <c r="N96" s="12"/>
      <c r="O96" s="12"/>
      <c r="P96" s="56">
        <f t="shared" si="18"/>
        <v>695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>
        <v>79</v>
      </c>
      <c r="M97" s="12"/>
      <c r="N97" s="12"/>
      <c r="O97" s="12"/>
      <c r="P97" s="56">
        <f t="shared" si="18"/>
        <v>79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>
        <v>1774000</v>
      </c>
      <c r="M98" s="12"/>
      <c r="N98" s="12"/>
      <c r="O98" s="12"/>
      <c r="P98" s="56">
        <f t="shared" si="18"/>
        <v>1774000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>
        <v>264000</v>
      </c>
      <c r="M99" s="12"/>
      <c r="N99" s="12"/>
      <c r="O99" s="12"/>
      <c r="P99" s="56">
        <f t="shared" si="18"/>
        <v>264000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>
        <v>0</v>
      </c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>
        <v>0</v>
      </c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>
        <v>0</v>
      </c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>
        <v>0</v>
      </c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0</v>
      </c>
      <c r="L104" s="91">
        <f t="shared" si="22"/>
        <v>2758080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2758080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2678000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2678000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>
        <v>2678000</v>
      </c>
      <c r="M106" s="12"/>
      <c r="N106" s="12"/>
      <c r="O106" s="12"/>
      <c r="P106" s="56">
        <f t="shared" si="18"/>
        <v>2678000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>
        <v>0</v>
      </c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80080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80080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>
        <v>80080</v>
      </c>
      <c r="M109" s="12"/>
      <c r="N109" s="12"/>
      <c r="O109" s="12"/>
      <c r="P109" s="56">
        <f t="shared" si="18"/>
        <v>80080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>
        <v>0</v>
      </c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>L57-L75-L106-L109</f>
        <v>1941920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1941920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1693920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1693920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1693920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1693920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>
        <v>0</v>
      </c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>
        <v>0</v>
      </c>
      <c r="M115" s="12"/>
      <c r="N115" s="12"/>
      <c r="O115" s="12"/>
      <c r="P115" s="56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>
        <v>0</v>
      </c>
      <c r="M116" s="12"/>
      <c r="N116" s="12"/>
      <c r="O116" s="12"/>
      <c r="P116" s="56">
        <f t="shared" si="18"/>
        <v>0</v>
      </c>
    </row>
    <row r="117" spans="1:16" ht="110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>
        <v>0</v>
      </c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>
        <v>0</v>
      </c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>
        <v>0</v>
      </c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69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67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>
        <v>0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>
        <v>0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465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466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l6zcUQUJ+rRGcU6WAStAezvpCG1Xr8HdhX1ReQti4J1CzvfSFvWmU3Iwl4wYZ22Em0fESaz2uzqfJmge5wLqFg==" saltValue="aaYxRKVjirLvjPbD0e0NH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opLeftCell="A125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468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468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4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33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37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2</v>
      </c>
      <c r="K21" s="12"/>
      <c r="L21" s="12"/>
      <c r="M21" s="12"/>
      <c r="N21" s="12"/>
      <c r="O21" s="12"/>
      <c r="P21" s="56">
        <f t="shared" si="1"/>
        <v>2</v>
      </c>
    </row>
    <row r="22" spans="1:16" ht="96.75" customHeight="1">
      <c r="A22" s="54" t="s">
        <v>124</v>
      </c>
      <c r="B22" s="239" t="s">
        <v>125</v>
      </c>
      <c r="C22" s="241"/>
      <c r="D22" s="12">
        <v>4</v>
      </c>
      <c r="E22" s="12"/>
      <c r="F22" s="12"/>
      <c r="G22" s="12"/>
      <c r="H22" s="12"/>
      <c r="I22" s="12"/>
      <c r="J22" s="12">
        <v>31</v>
      </c>
      <c r="K22" s="12"/>
      <c r="L22" s="12"/>
      <c r="M22" s="12"/>
      <c r="N22" s="12"/>
      <c r="O22" s="12"/>
      <c r="P22" s="56">
        <f t="shared" si="1"/>
        <v>35</v>
      </c>
    </row>
    <row r="23" spans="1:16" ht="97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4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33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37</v>
      </c>
    </row>
    <row r="28" spans="1:16" ht="15.75">
      <c r="A28" s="14" t="s">
        <v>136</v>
      </c>
      <c r="B28" s="239" t="s">
        <v>137</v>
      </c>
      <c r="C28" s="241"/>
      <c r="D28" s="12">
        <v>4</v>
      </c>
      <c r="E28" s="12"/>
      <c r="F28" s="12"/>
      <c r="G28" s="12"/>
      <c r="H28" s="12"/>
      <c r="I28" s="12"/>
      <c r="J28" s="12">
        <v>33</v>
      </c>
      <c r="K28" s="12"/>
      <c r="L28" s="12"/>
      <c r="M28" s="12"/>
      <c r="N28" s="17"/>
      <c r="O28" s="88"/>
      <c r="P28" s="56">
        <f t="shared" si="1"/>
        <v>37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3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31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34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8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8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8</v>
      </c>
      <c r="K36" s="12"/>
      <c r="L36" s="12"/>
      <c r="M36" s="12"/>
      <c r="N36" s="17"/>
      <c r="O36" s="88"/>
      <c r="P36" s="56">
        <f t="shared" si="1"/>
        <v>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3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23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26</v>
      </c>
    </row>
    <row r="43" spans="1:16" ht="15.75">
      <c r="A43" s="14" t="s">
        <v>160</v>
      </c>
      <c r="B43" s="239" t="s">
        <v>137</v>
      </c>
      <c r="C43" s="241"/>
      <c r="D43" s="12">
        <v>3</v>
      </c>
      <c r="E43" s="12"/>
      <c r="F43" s="12"/>
      <c r="G43" s="12"/>
      <c r="H43" s="90"/>
      <c r="I43" s="12"/>
      <c r="J43" s="12">
        <v>23</v>
      </c>
      <c r="K43" s="12"/>
      <c r="L43" s="12"/>
      <c r="M43" s="12"/>
      <c r="N43" s="17"/>
      <c r="O43" s="88"/>
      <c r="P43" s="56">
        <f t="shared" si="1"/>
        <v>26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1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2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3</v>
      </c>
    </row>
    <row r="50" spans="1:16" ht="15.75">
      <c r="A50" s="14" t="s">
        <v>168</v>
      </c>
      <c r="B50" s="239" t="s">
        <v>137</v>
      </c>
      <c r="C50" s="241"/>
      <c r="D50" s="12">
        <v>1</v>
      </c>
      <c r="E50" s="12"/>
      <c r="F50" s="12"/>
      <c r="G50" s="12"/>
      <c r="H50" s="12"/>
      <c r="I50" s="12"/>
      <c r="J50" s="12">
        <v>2</v>
      </c>
      <c r="K50" s="12"/>
      <c r="L50" s="12"/>
      <c r="M50" s="12"/>
      <c r="N50" s="17"/>
      <c r="O50" s="88"/>
      <c r="P50" s="56">
        <f t="shared" si="1"/>
        <v>3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4500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53500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58000</v>
      </c>
    </row>
    <row r="58" spans="1:16" ht="15.75">
      <c r="A58" s="14" t="s">
        <v>178</v>
      </c>
      <c r="B58" s="239" t="s">
        <v>137</v>
      </c>
      <c r="C58" s="241"/>
      <c r="D58" s="12">
        <v>4500</v>
      </c>
      <c r="E58" s="12"/>
      <c r="F58" s="12"/>
      <c r="G58" s="12"/>
      <c r="H58" s="12"/>
      <c r="I58" s="12"/>
      <c r="J58" s="12">
        <v>53500</v>
      </c>
      <c r="K58" s="12"/>
      <c r="L58" s="12"/>
      <c r="M58" s="12"/>
      <c r="N58" s="12"/>
      <c r="O58" s="12"/>
      <c r="P58" s="56">
        <f t="shared" si="1"/>
        <v>58000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7</v>
      </c>
      <c r="K96" s="12"/>
      <c r="L96" s="12"/>
      <c r="M96" s="12"/>
      <c r="N96" s="12"/>
      <c r="O96" s="12"/>
      <c r="P96" s="56">
        <f t="shared" si="18"/>
        <v>7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18500</v>
      </c>
      <c r="K98" s="12"/>
      <c r="L98" s="12"/>
      <c r="M98" s="12"/>
      <c r="N98" s="12"/>
      <c r="O98" s="12"/>
      <c r="P98" s="56">
        <f t="shared" si="18"/>
        <v>18500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3</v>
      </c>
      <c r="K100" s="12"/>
      <c r="L100" s="12"/>
      <c r="M100" s="12"/>
      <c r="N100" s="12"/>
      <c r="O100" s="12"/>
      <c r="P100" s="56">
        <f t="shared" si="18"/>
        <v>3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6500</v>
      </c>
      <c r="K102" s="12"/>
      <c r="L102" s="12"/>
      <c r="M102" s="12"/>
      <c r="N102" s="12"/>
      <c r="O102" s="12"/>
      <c r="P102" s="56">
        <f t="shared" si="18"/>
        <v>6500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56030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56030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46500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46500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46500</v>
      </c>
      <c r="K106" s="12"/>
      <c r="L106" s="12"/>
      <c r="M106" s="12"/>
      <c r="N106" s="12"/>
      <c r="O106" s="12"/>
      <c r="P106" s="56">
        <f t="shared" si="18"/>
        <v>46500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9530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9530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2016</v>
      </c>
      <c r="K109" s="12"/>
      <c r="L109" s="12"/>
      <c r="M109" s="12"/>
      <c r="N109" s="12"/>
      <c r="O109" s="12"/>
      <c r="P109" s="56">
        <f t="shared" si="18"/>
        <v>2016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7514</v>
      </c>
      <c r="K110" s="12"/>
      <c r="L110" s="12"/>
      <c r="M110" s="12"/>
      <c r="N110" s="12"/>
      <c r="O110" s="12"/>
      <c r="P110" s="56">
        <f t="shared" si="18"/>
        <v>7514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4500</v>
      </c>
      <c r="E111" s="28">
        <f t="shared" ref="E111:N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>J57-J75-J106-J109</f>
        <v>4984</v>
      </c>
      <c r="K111" s="28">
        <f t="shared" si="24"/>
        <v>0</v>
      </c>
      <c r="L111" s="28">
        <f>L57-L75-L106-L109</f>
        <v>0</v>
      </c>
      <c r="M111" s="28">
        <f>M57-M75-M106-M109</f>
        <v>0</v>
      </c>
      <c r="N111" s="28">
        <f t="shared" si="24"/>
        <v>0</v>
      </c>
      <c r="O111" s="28">
        <f>O57-O75-O106-O109</f>
        <v>0</v>
      </c>
      <c r="P111" s="56">
        <f t="shared" si="18"/>
        <v>9484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38968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38968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16484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16484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22484</v>
      </c>
      <c r="K114" s="104"/>
      <c r="L114" s="104"/>
      <c r="M114" s="104"/>
      <c r="N114" s="104"/>
      <c r="O114" s="104"/>
      <c r="P114" s="56">
        <f t="shared" si="18"/>
        <v>22484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3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1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170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80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65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240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235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5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469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470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KYvmq+EowiL84UkEJrjIUE167RrsRDog9zDJMi5WTS5x14qgB9amzx4WcImvOIKpXvQkHpYLdwsTg00khha2zw==" saltValue="qPd9EGdov17dVHWPa8kpy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83" fitToHeight="0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4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10" max="10" width="10.42578125" customWidth="1"/>
    <col min="16" max="16" width="13.71093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471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471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6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44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50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6</v>
      </c>
      <c r="G21" s="12"/>
      <c r="H21" s="12"/>
      <c r="I21" s="12"/>
      <c r="J21" s="12">
        <v>44</v>
      </c>
      <c r="K21" s="12"/>
      <c r="L21" s="12"/>
      <c r="M21" s="12"/>
      <c r="N21" s="12"/>
      <c r="O21" s="12"/>
      <c r="P21" s="56">
        <f t="shared" si="1"/>
        <v>50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6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44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50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6</v>
      </c>
      <c r="G28" s="12"/>
      <c r="H28" s="12"/>
      <c r="I28" s="12"/>
      <c r="J28" s="12">
        <v>44</v>
      </c>
      <c r="K28" s="12"/>
      <c r="L28" s="12"/>
      <c r="M28" s="12"/>
      <c r="N28" s="17"/>
      <c r="O28" s="88"/>
      <c r="P28" s="56">
        <f t="shared" si="1"/>
        <v>50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6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44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50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5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35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40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5</v>
      </c>
      <c r="G36" s="12"/>
      <c r="H36" s="12"/>
      <c r="I36" s="12"/>
      <c r="J36" s="12">
        <v>35</v>
      </c>
      <c r="K36" s="12"/>
      <c r="L36" s="12"/>
      <c r="M36" s="12"/>
      <c r="N36" s="17"/>
      <c r="O36" s="88"/>
      <c r="P36" s="56">
        <f t="shared" si="1"/>
        <v>40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9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10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</v>
      </c>
      <c r="G43" s="12"/>
      <c r="H43" s="90"/>
      <c r="I43" s="12"/>
      <c r="J43" s="12">
        <v>9</v>
      </c>
      <c r="K43" s="12"/>
      <c r="L43" s="12"/>
      <c r="M43" s="12"/>
      <c r="N43" s="17"/>
      <c r="O43" s="88"/>
      <c r="P43" s="56">
        <f t="shared" si="1"/>
        <v>10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2000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18000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20000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2000</v>
      </c>
      <c r="G58" s="12"/>
      <c r="H58" s="12"/>
      <c r="I58" s="12"/>
      <c r="J58" s="12">
        <v>18000</v>
      </c>
      <c r="K58" s="12"/>
      <c r="L58" s="12"/>
      <c r="M58" s="12"/>
      <c r="N58" s="12"/>
      <c r="O58" s="12"/>
      <c r="P58" s="56">
        <f t="shared" si="1"/>
        <v>20000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18000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18000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18000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18000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10000</v>
      </c>
      <c r="K106" s="12"/>
      <c r="L106" s="12"/>
      <c r="M106" s="12"/>
      <c r="N106" s="12"/>
      <c r="O106" s="12"/>
      <c r="P106" s="56">
        <f t="shared" si="18"/>
        <v>10000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8000</v>
      </c>
      <c r="K107" s="12"/>
      <c r="L107" s="12"/>
      <c r="M107" s="12"/>
      <c r="N107" s="12"/>
      <c r="O107" s="12"/>
      <c r="P107" s="56">
        <f t="shared" si="18"/>
        <v>8000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2000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8000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10000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3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3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132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115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5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3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3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472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473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8gtYIePiG+lhJ4M9L12wJBN9Hwqyre0vEN+jDdDAsBJnGiOudqti41WaPbTAbJM7FvAA5eASugFgKD6vyx7zDg==" saltValue="FWDmFyRg4E0r7fVTeQVVMA==" spinCount="100000" sheet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35" zoomScale="70" workbookViewId="0">
      <selection activeCell="D114" sqref="D114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474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475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2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58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60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1</v>
      </c>
      <c r="G21" s="12"/>
      <c r="H21" s="12"/>
      <c r="I21" s="12"/>
      <c r="J21" s="12">
        <v>58</v>
      </c>
      <c r="K21" s="12"/>
      <c r="L21" s="12"/>
      <c r="M21" s="12"/>
      <c r="N21" s="12"/>
      <c r="O21" s="12"/>
      <c r="P21" s="56">
        <f t="shared" si="1"/>
        <v>59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1</v>
      </c>
    </row>
    <row r="23" spans="1:16" ht="96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2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 t="str">
        <f t="shared" si="2"/>
        <v>Ошибка! Проверьте правильность заполнения пунктов 9, 10 и 11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 t="e">
        <f t="shared" si="1"/>
        <v>#VALUE!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2</v>
      </c>
      <c r="G28" s="12"/>
      <c r="H28" s="12"/>
      <c r="I28" s="12"/>
      <c r="J28" s="12">
        <v>58</v>
      </c>
      <c r="K28" s="12"/>
      <c r="L28" s="12"/>
      <c r="M28" s="12"/>
      <c r="N28" s="17"/>
      <c r="O28" s="88"/>
      <c r="P28" s="56">
        <f t="shared" si="1"/>
        <v>60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1</v>
      </c>
      <c r="K29" s="12"/>
      <c r="L29" s="12"/>
      <c r="M29" s="12"/>
      <c r="N29" s="17"/>
      <c r="O29" s="88"/>
      <c r="P29" s="56">
        <f t="shared" si="1"/>
        <v>1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2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71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73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59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59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58</v>
      </c>
      <c r="K36" s="12"/>
      <c r="L36" s="12"/>
      <c r="M36" s="12"/>
      <c r="N36" s="17"/>
      <c r="O36" s="88"/>
      <c r="P36" s="56">
        <f t="shared" si="1"/>
        <v>58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1</v>
      </c>
      <c r="K37" s="12"/>
      <c r="L37" s="12"/>
      <c r="M37" s="12"/>
      <c r="N37" s="17"/>
      <c r="O37" s="88"/>
      <c r="P37" s="56">
        <f t="shared" si="1"/>
        <v>1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2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12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2</v>
      </c>
      <c r="G43" s="12"/>
      <c r="H43" s="90"/>
      <c r="I43" s="12"/>
      <c r="J43" s="12">
        <v>12</v>
      </c>
      <c r="K43" s="12"/>
      <c r="L43" s="12"/>
      <c r="M43" s="12"/>
      <c r="N43" s="17"/>
      <c r="O43" s="88"/>
      <c r="P43" s="56">
        <f t="shared" si="1"/>
        <v>14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2000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25500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27500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2000</v>
      </c>
      <c r="G58" s="12"/>
      <c r="H58" s="12"/>
      <c r="I58" s="12"/>
      <c r="J58" s="12"/>
      <c r="K58" s="12"/>
      <c r="L58" s="12"/>
      <c r="M58" s="12"/>
      <c r="N58" s="12"/>
      <c r="O58" s="12"/>
      <c r="P58" s="56">
        <f t="shared" si="1"/>
        <v>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>
        <v>25500</v>
      </c>
      <c r="K59" s="12"/>
      <c r="L59" s="12"/>
      <c r="M59" s="12"/>
      <c r="N59" s="12"/>
      <c r="O59" s="12"/>
      <c r="P59" s="56">
        <f t="shared" si="1"/>
        <v>25500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>
        <v>1</v>
      </c>
      <c r="G96" s="12"/>
      <c r="H96" s="12"/>
      <c r="I96" s="12"/>
      <c r="J96" s="12">
        <v>3</v>
      </c>
      <c r="K96" s="12"/>
      <c r="L96" s="12"/>
      <c r="M96" s="12"/>
      <c r="N96" s="12"/>
      <c r="O96" s="12"/>
      <c r="P96" s="56">
        <f t="shared" si="18"/>
        <v>4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1000</v>
      </c>
      <c r="G98" s="12"/>
      <c r="H98" s="12"/>
      <c r="I98" s="12"/>
      <c r="J98" s="12">
        <v>7500</v>
      </c>
      <c r="K98" s="12"/>
      <c r="L98" s="12"/>
      <c r="M98" s="12"/>
      <c r="N98" s="12"/>
      <c r="O98" s="12"/>
      <c r="P98" s="56">
        <f t="shared" si="18"/>
        <v>8500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4</v>
      </c>
      <c r="K100" s="12"/>
      <c r="L100" s="12">
        <v>2</v>
      </c>
      <c r="M100" s="12"/>
      <c r="N100" s="12"/>
      <c r="O100" s="12"/>
      <c r="P100" s="56">
        <f t="shared" si="18"/>
        <v>6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7500</v>
      </c>
      <c r="K102" s="12"/>
      <c r="L102" s="12">
        <v>4000</v>
      </c>
      <c r="M102" s="12"/>
      <c r="N102" s="12"/>
      <c r="O102" s="12"/>
      <c r="P102" s="56">
        <f t="shared" si="18"/>
        <v>11500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23000</v>
      </c>
      <c r="K104" s="91">
        <f t="shared" si="22"/>
        <v>0</v>
      </c>
      <c r="L104" s="91">
        <f t="shared" si="22"/>
        <v>2000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25000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6000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6000</v>
      </c>
      <c r="K106" s="12"/>
      <c r="L106" s="12"/>
      <c r="M106" s="12"/>
      <c r="N106" s="12"/>
      <c r="O106" s="12"/>
      <c r="P106" s="56">
        <f t="shared" si="18"/>
        <v>6000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17000</v>
      </c>
      <c r="K108" s="91">
        <f t="shared" si="23"/>
        <v>0</v>
      </c>
      <c r="L108" s="91">
        <f t="shared" si="23"/>
        <v>2000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19000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5500</v>
      </c>
      <c r="K109" s="12"/>
      <c r="L109" s="12"/>
      <c r="M109" s="12"/>
      <c r="N109" s="12"/>
      <c r="O109" s="12"/>
      <c r="P109" s="56">
        <f t="shared" si="18"/>
        <v>5500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11500</v>
      </c>
      <c r="K110" s="12"/>
      <c r="L110" s="12">
        <v>2000</v>
      </c>
      <c r="M110" s="12"/>
      <c r="N110" s="12"/>
      <c r="O110" s="12"/>
      <c r="P110" s="56">
        <f t="shared" si="18"/>
        <v>13500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2000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14000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16000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5000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22000</v>
      </c>
      <c r="K112" s="91">
        <f t="shared" si="25"/>
        <v>0</v>
      </c>
      <c r="L112" s="91">
        <f t="shared" si="25"/>
        <v>6000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33000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1000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2000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3000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4000</v>
      </c>
      <c r="G114" s="104"/>
      <c r="H114" s="104"/>
      <c r="I114" s="104"/>
      <c r="J114" s="104">
        <v>20000</v>
      </c>
      <c r="K114" s="104"/>
      <c r="L114" s="104">
        <v>6000</v>
      </c>
      <c r="M114" s="104"/>
      <c r="N114" s="104"/>
      <c r="O114" s="104"/>
      <c r="P114" s="56">
        <f t="shared" si="18"/>
        <v>30000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3.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6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0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/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/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/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476</v>
      </c>
      <c r="C133" s="47"/>
      <c r="D133" s="47"/>
      <c r="E133" s="47"/>
      <c r="F133" s="47"/>
      <c r="G133" s="47"/>
      <c r="H133" s="47"/>
      <c r="I133" s="47" t="s">
        <v>477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105">
        <v>45103</v>
      </c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478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kTZb74E5YWo8mSJ2BRH7qeHHt+w1lMtQAp7dCtGKKw6DD77/YZEArmin8/v3viBVqFOVFzg/uvj9lGPF8+LLiA==" saltValue="OfF2/uWSBjmVlvCt+akHf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479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479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9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37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37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24</v>
      </c>
      <c r="K21" s="12"/>
      <c r="L21" s="12"/>
      <c r="M21" s="12"/>
      <c r="N21" s="12"/>
      <c r="O21" s="12"/>
      <c r="P21" s="56">
        <f t="shared" si="1"/>
        <v>24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13</v>
      </c>
      <c r="K22" s="12"/>
      <c r="L22" s="12"/>
      <c r="M22" s="12"/>
      <c r="N22" s="12"/>
      <c r="O22" s="12"/>
      <c r="P22" s="56">
        <f t="shared" si="1"/>
        <v>13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>
        <v>1</v>
      </c>
      <c r="K25" s="12"/>
      <c r="L25" s="12"/>
      <c r="M25" s="12"/>
      <c r="N25" s="12"/>
      <c r="O25" s="12"/>
      <c r="P25" s="56">
        <f t="shared" si="1"/>
        <v>1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36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36</v>
      </c>
      <c r="K28" s="12"/>
      <c r="L28" s="12"/>
      <c r="M28" s="12"/>
      <c r="N28" s="17"/>
      <c r="O28" s="88"/>
      <c r="P28" s="56">
        <f t="shared" si="1"/>
        <v>36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36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36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30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30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30</v>
      </c>
      <c r="K36" s="12"/>
      <c r="L36" s="12"/>
      <c r="M36" s="12"/>
      <c r="N36" s="17"/>
      <c r="O36" s="88"/>
      <c r="P36" s="56">
        <f t="shared" si="1"/>
        <v>30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6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6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6</v>
      </c>
      <c r="K43" s="12"/>
      <c r="L43" s="12"/>
      <c r="M43" s="12"/>
      <c r="N43" s="17"/>
      <c r="O43" s="88"/>
      <c r="P43" s="56">
        <f t="shared" si="1"/>
        <v>6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13500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13500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13500</v>
      </c>
      <c r="K58" s="12"/>
      <c r="L58" s="12"/>
      <c r="M58" s="12"/>
      <c r="N58" s="12"/>
      <c r="O58" s="12"/>
      <c r="P58" s="56">
        <f t="shared" si="1"/>
        <v>13500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v>2000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2000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0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54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14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18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589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589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480</v>
      </c>
      <c r="C133" s="47"/>
      <c r="D133" s="47"/>
      <c r="E133" s="47"/>
      <c r="F133" s="47"/>
      <c r="G133" s="47"/>
      <c r="I133" s="47" t="s">
        <v>334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481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482</v>
      </c>
      <c r="C137" s="7" t="s">
        <v>483</v>
      </c>
      <c r="D137" s="7"/>
      <c r="F137" s="47"/>
      <c r="G137" s="47"/>
      <c r="H137" s="7"/>
      <c r="I137" s="185">
        <v>45285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 t="s">
        <v>305</v>
      </c>
      <c r="I138" s="186" t="s">
        <v>484</v>
      </c>
      <c r="J138" s="7"/>
      <c r="K138" s="7"/>
      <c r="L138" s="7"/>
      <c r="M138" s="7"/>
      <c r="N138" s="7"/>
      <c r="O138" s="7"/>
      <c r="P138" s="7"/>
    </row>
  </sheetData>
  <sheetProtection algorithmName="SHA-512" hashValue="R41Qbq88t2bfaN1tEXTShgAt8MXkfXrtHz45O5IwQjpDIk3CqGOmz/V3br1Xjju+Esc6qffrPOE0vUw8nmV68g==" saltValue="EUx4CQTxaDr1rONMN4AVE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C118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485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485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20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4</v>
      </c>
      <c r="G20" s="86">
        <f t="shared" si="0"/>
        <v>0</v>
      </c>
      <c r="H20" s="86">
        <f t="shared" si="0"/>
        <v>0</v>
      </c>
      <c r="I20" s="86">
        <f t="shared" si="0"/>
        <v>3</v>
      </c>
      <c r="J20" s="86">
        <f t="shared" si="0"/>
        <v>148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155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4</v>
      </c>
      <c r="G21" s="12"/>
      <c r="H21" s="12"/>
      <c r="I21" s="12">
        <v>3</v>
      </c>
      <c r="J21" s="12">
        <v>148</v>
      </c>
      <c r="K21" s="12"/>
      <c r="L21" s="12"/>
      <c r="M21" s="12"/>
      <c r="N21" s="12"/>
      <c r="O21" s="12"/>
      <c r="P21" s="56">
        <f t="shared" si="1"/>
        <v>155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4</v>
      </c>
      <c r="G27" s="87">
        <f t="shared" si="2"/>
        <v>0</v>
      </c>
      <c r="H27" s="87">
        <f t="shared" si="2"/>
        <v>0</v>
      </c>
      <c r="I27" s="87">
        <f t="shared" si="2"/>
        <v>3</v>
      </c>
      <c r="J27" s="87">
        <f t="shared" si="2"/>
        <v>148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155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3</v>
      </c>
      <c r="G28" s="12"/>
      <c r="H28" s="12"/>
      <c r="I28" s="12">
        <v>3</v>
      </c>
      <c r="J28" s="12">
        <v>146</v>
      </c>
      <c r="K28" s="12"/>
      <c r="L28" s="12"/>
      <c r="M28" s="12"/>
      <c r="N28" s="17"/>
      <c r="O28" s="88"/>
      <c r="P28" s="56">
        <f t="shared" si="1"/>
        <v>152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1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2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3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>
        <v>1</v>
      </c>
      <c r="G33" s="12"/>
      <c r="H33" s="12"/>
      <c r="I33" s="12"/>
      <c r="J33" s="12">
        <v>2</v>
      </c>
      <c r="K33" s="12"/>
      <c r="L33" s="12"/>
      <c r="M33" s="12"/>
      <c r="N33" s="17"/>
      <c r="O33" s="88"/>
      <c r="P33" s="56">
        <f t="shared" si="1"/>
        <v>3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3</v>
      </c>
      <c r="G34" s="87">
        <f t="shared" si="4"/>
        <v>0</v>
      </c>
      <c r="H34" s="87">
        <f t="shared" si="4"/>
        <v>0</v>
      </c>
      <c r="I34" s="87">
        <f t="shared" si="4"/>
        <v>3</v>
      </c>
      <c r="J34" s="87">
        <f t="shared" si="4"/>
        <v>143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149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2</v>
      </c>
      <c r="G35" s="89">
        <f t="shared" si="5"/>
        <v>0</v>
      </c>
      <c r="H35" s="89">
        <f t="shared" si="5"/>
        <v>0</v>
      </c>
      <c r="I35" s="89">
        <f t="shared" si="5"/>
        <v>2</v>
      </c>
      <c r="J35" s="89">
        <f t="shared" si="5"/>
        <v>134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138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2</v>
      </c>
      <c r="G36" s="12"/>
      <c r="H36" s="12"/>
      <c r="I36" s="12">
        <v>2</v>
      </c>
      <c r="J36" s="12">
        <v>132</v>
      </c>
      <c r="K36" s="12"/>
      <c r="L36" s="12"/>
      <c r="M36" s="12"/>
      <c r="N36" s="17"/>
      <c r="O36" s="88"/>
      <c r="P36" s="56">
        <f t="shared" si="1"/>
        <v>136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2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2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2</v>
      </c>
      <c r="K41" s="12"/>
      <c r="L41" s="12"/>
      <c r="M41" s="12"/>
      <c r="N41" s="17"/>
      <c r="O41" s="88"/>
      <c r="P41" s="56">
        <f t="shared" si="1"/>
        <v>2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</v>
      </c>
      <c r="G42" s="89">
        <f t="shared" si="7"/>
        <v>0</v>
      </c>
      <c r="H42" s="89">
        <f t="shared" si="7"/>
        <v>0</v>
      </c>
      <c r="I42" s="89">
        <f t="shared" si="7"/>
        <v>1</v>
      </c>
      <c r="J42" s="89">
        <f t="shared" si="7"/>
        <v>9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</v>
      </c>
      <c r="G43" s="12"/>
      <c r="H43" s="90"/>
      <c r="I43" s="12">
        <v>1</v>
      </c>
      <c r="J43" s="12">
        <v>9</v>
      </c>
      <c r="K43" s="12"/>
      <c r="L43" s="12"/>
      <c r="M43" s="12"/>
      <c r="N43" s="17"/>
      <c r="O43" s="88"/>
      <c r="P43" s="56">
        <f t="shared" si="1"/>
        <v>11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1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5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6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5</v>
      </c>
      <c r="K50" s="12"/>
      <c r="L50" s="12"/>
      <c r="M50" s="12"/>
      <c r="N50" s="17"/>
      <c r="O50" s="88"/>
      <c r="P50" s="56">
        <f t="shared" si="1"/>
        <v>5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1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1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>
        <v>1</v>
      </c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1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1000</v>
      </c>
      <c r="G57" s="91">
        <f t="shared" si="11"/>
        <v>0</v>
      </c>
      <c r="H57" s="91">
        <f t="shared" si="11"/>
        <v>0</v>
      </c>
      <c r="I57" s="91">
        <f t="shared" si="11"/>
        <v>1000</v>
      </c>
      <c r="J57" s="91">
        <f t="shared" si="11"/>
        <v>22500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24500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1000</v>
      </c>
      <c r="G58" s="12"/>
      <c r="H58" s="12"/>
      <c r="I58" s="12">
        <v>1000</v>
      </c>
      <c r="J58" s="12">
        <v>22500</v>
      </c>
      <c r="K58" s="12"/>
      <c r="L58" s="12"/>
      <c r="M58" s="12"/>
      <c r="N58" s="12"/>
      <c r="O58" s="12"/>
      <c r="P58" s="56">
        <f t="shared" si="1"/>
        <v>24500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>
        <v>0</v>
      </c>
      <c r="G64" s="92"/>
      <c r="H64" s="92"/>
      <c r="I64" s="92">
        <v>0</v>
      </c>
      <c r="J64" s="92">
        <v>0</v>
      </c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>
        <v>0</v>
      </c>
      <c r="G65" s="12"/>
      <c r="H65" s="12"/>
      <c r="I65" s="12">
        <v>0</v>
      </c>
      <c r="J65" s="12">
        <v>0</v>
      </c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>
        <v>0</v>
      </c>
      <c r="G66" s="12"/>
      <c r="H66" s="12"/>
      <c r="I66" s="12">
        <v>0</v>
      </c>
      <c r="J66" s="12">
        <v>0</v>
      </c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>
        <v>0</v>
      </c>
      <c r="G67" s="12"/>
      <c r="H67" s="12"/>
      <c r="I67" s="12">
        <v>0</v>
      </c>
      <c r="J67" s="12">
        <v>0</v>
      </c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>
        <v>0</v>
      </c>
      <c r="G69" s="12"/>
      <c r="H69" s="12"/>
      <c r="I69" s="12">
        <v>0</v>
      </c>
      <c r="J69" s="12">
        <v>0</v>
      </c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>
        <v>0</v>
      </c>
      <c r="G76" s="12"/>
      <c r="H76" s="12"/>
      <c r="I76" s="12">
        <v>0</v>
      </c>
      <c r="J76" s="12">
        <v>0</v>
      </c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>
        <v>0</v>
      </c>
      <c r="G83" s="12"/>
      <c r="H83" s="12"/>
      <c r="I83" s="12">
        <v>0</v>
      </c>
      <c r="J83" s="12">
        <v>0</v>
      </c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>
        <v>0</v>
      </c>
      <c r="G90" s="12"/>
      <c r="H90" s="12"/>
      <c r="I90" s="12">
        <v>0</v>
      </c>
      <c r="J90" s="12">
        <v>0</v>
      </c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>
        <v>1</v>
      </c>
      <c r="J96" s="12">
        <v>2</v>
      </c>
      <c r="K96" s="12"/>
      <c r="L96" s="12"/>
      <c r="M96" s="12"/>
      <c r="N96" s="12"/>
      <c r="O96" s="12"/>
      <c r="P96" s="56">
        <f t="shared" si="18"/>
        <v>3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>
        <v>1</v>
      </c>
      <c r="J97" s="12"/>
      <c r="K97" s="12"/>
      <c r="L97" s="12"/>
      <c r="M97" s="12"/>
      <c r="N97" s="12"/>
      <c r="O97" s="12"/>
      <c r="P97" s="56">
        <f t="shared" si="18"/>
        <v>1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>
        <v>1000</v>
      </c>
      <c r="J98" s="12">
        <v>5500</v>
      </c>
      <c r="K98" s="12"/>
      <c r="L98" s="12"/>
      <c r="M98" s="12"/>
      <c r="N98" s="12"/>
      <c r="O98" s="12"/>
      <c r="P98" s="56">
        <f t="shared" si="18"/>
        <v>6500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>
        <v>1000</v>
      </c>
      <c r="J99" s="12"/>
      <c r="K99" s="12"/>
      <c r="L99" s="12"/>
      <c r="M99" s="12"/>
      <c r="N99" s="12"/>
      <c r="O99" s="12"/>
      <c r="P99" s="56">
        <f t="shared" si="18"/>
        <v>1000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1</v>
      </c>
      <c r="K100" s="12"/>
      <c r="L100" s="12"/>
      <c r="M100" s="12"/>
      <c r="N100" s="12"/>
      <c r="O100" s="12"/>
      <c r="P100" s="56">
        <f t="shared" si="18"/>
        <v>1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2000</v>
      </c>
      <c r="K102" s="12"/>
      <c r="L102" s="12"/>
      <c r="M102" s="12"/>
      <c r="N102" s="12"/>
      <c r="O102" s="12"/>
      <c r="P102" s="56">
        <f t="shared" si="18"/>
        <v>2000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1000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21000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1000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15000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>
        <v>1000</v>
      </c>
      <c r="G106" s="12"/>
      <c r="H106" s="12"/>
      <c r="I106" s="12"/>
      <c r="J106" s="12">
        <v>15000</v>
      </c>
      <c r="K106" s="12"/>
      <c r="L106" s="12"/>
      <c r="M106" s="12"/>
      <c r="N106" s="12"/>
      <c r="O106" s="12"/>
      <c r="P106" s="56">
        <f t="shared" si="18"/>
        <v>16000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6000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6000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6000</v>
      </c>
      <c r="K110" s="12"/>
      <c r="L110" s="12"/>
      <c r="M110" s="12"/>
      <c r="N110" s="12"/>
      <c r="O110" s="12"/>
      <c r="P110" s="56">
        <f t="shared" si="18"/>
        <v>6000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1000</v>
      </c>
      <c r="J111" s="28">
        <f t="shared" si="24"/>
        <v>7500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8500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1000</v>
      </c>
      <c r="J112" s="91">
        <f t="shared" si="25"/>
        <v>7500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8500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1000</v>
      </c>
      <c r="J113" s="91">
        <f t="shared" si="26"/>
        <v>5500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6500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2000</v>
      </c>
      <c r="K114" s="104"/>
      <c r="L114" s="104"/>
      <c r="M114" s="104"/>
      <c r="N114" s="104"/>
      <c r="O114" s="104"/>
      <c r="P114" s="56">
        <f t="shared" si="18"/>
        <v>2000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>
        <v>4</v>
      </c>
      <c r="K115" s="12"/>
      <c r="L115" s="12"/>
      <c r="M115" s="12"/>
      <c r="N115" s="12"/>
      <c r="O115" s="12"/>
      <c r="P115" s="56">
        <f t="shared" si="18"/>
        <v>4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8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8</v>
      </c>
      <c r="K118" s="12"/>
      <c r="L118" s="12"/>
      <c r="M118" s="12"/>
      <c r="N118" s="17"/>
      <c r="O118" s="88"/>
      <c r="P118" s="56">
        <f t="shared" si="18"/>
        <v>8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19000</v>
      </c>
      <c r="K119" s="12"/>
      <c r="L119" s="12"/>
      <c r="M119" s="12"/>
      <c r="N119" s="17"/>
      <c r="O119" s="88"/>
      <c r="P119" s="56">
        <f t="shared" si="18"/>
        <v>19000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129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52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65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6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2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486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487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hw5rnHV2dPye119nIKtEw7m/HKYgkaAQy8clg65AcwNA7qrm5SRjFy8XBgbGqAxFsgyHGI90K9S4TYKB01uRZw==" saltValue="cfS3d+lh5noqQTWEJoBXI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38"/>
  <sheetViews>
    <sheetView topLeftCell="A101" zoomScale="80" workbookViewId="0">
      <selection activeCell="K110" sqref="K110"/>
    </sheetView>
  </sheetViews>
  <sheetFormatPr defaultRowHeight="15"/>
  <cols>
    <col min="2" max="2" width="18.5703125" customWidth="1"/>
    <col min="3" max="3" width="18.28515625" customWidth="1"/>
    <col min="11" max="11" width="16" customWidth="1"/>
    <col min="12" max="12" width="13.85546875" customWidth="1"/>
    <col min="16" max="16" width="15.42578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18" t="s">
        <v>120</v>
      </c>
      <c r="B20" s="206" t="s">
        <v>121</v>
      </c>
      <c r="C20" s="207"/>
      <c r="D20" s="19">
        <f>D21+D22+D23+D24</f>
        <v>0</v>
      </c>
      <c r="E20" s="19">
        <f t="shared" ref="E20:O20" si="0">E21+E22+E23+E24</f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121291</v>
      </c>
      <c r="L20" s="19">
        <f t="shared" si="0"/>
        <v>27416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148707</v>
      </c>
    </row>
    <row r="21" spans="1:16" ht="74.25" customHeight="1">
      <c r="A21" s="18" t="s">
        <v>122</v>
      </c>
      <c r="B21" s="208" t="s">
        <v>123</v>
      </c>
      <c r="C21" s="209"/>
      <c r="D21" s="31">
        <f>'Казань СТС '!D21+'НЧелны СТС'!D21+'Нижнекамск СТС'!D21</f>
        <v>0</v>
      </c>
      <c r="E21" s="31">
        <f>'Казань СТС '!E21+'НЧелны СТС'!E21+'Нижнекамск СТС'!E21</f>
        <v>0</v>
      </c>
      <c r="F21" s="31">
        <f>'Казань СТС '!F21+'НЧелны СТС'!F21+'Нижнекамск СТС'!F21</f>
        <v>0</v>
      </c>
      <c r="G21" s="31">
        <f>'Казань СТС '!G21+'НЧелны СТС'!G21+'Нижнекамск СТС'!G21</f>
        <v>0</v>
      </c>
      <c r="H21" s="31">
        <f>'Казань СТС '!H21+'НЧелны СТС'!H21+'Нижнекамск СТС'!H21</f>
        <v>0</v>
      </c>
      <c r="I21" s="31">
        <f>'Казань СТС '!I21+'НЧелны СТС'!I21+'Нижнекамск СТС'!I21</f>
        <v>0</v>
      </c>
      <c r="J21" s="31">
        <f>'Казань СТС '!J21+'НЧелны СТС'!J21+'Нижнекамск СТС'!J21</f>
        <v>0</v>
      </c>
      <c r="K21" s="31">
        <f>'Казань СТС '!K21+'НЧелны СТС'!K21+'Нижнекамск СТС'!K21</f>
        <v>121291</v>
      </c>
      <c r="L21" s="31">
        <f>'Казань СТС '!L21+'НЧелны СТС'!L21+'Нижнекамск СТС'!L21</f>
        <v>27416</v>
      </c>
      <c r="M21" s="31">
        <f>'Казань СТС '!M21+'НЧелны СТС'!M21+'Нижнекамск СТС'!M21</f>
        <v>0</v>
      </c>
      <c r="N21" s="31">
        <f>'Казань СТС '!N21+'НЧелны СТС'!N21+'Нижнекамск СТС'!N21</f>
        <v>0</v>
      </c>
      <c r="O21" s="31">
        <f>'Казань СТС '!O21+'НЧелны СТС'!O21+'Нижнекамск СТС'!O21</f>
        <v>0</v>
      </c>
      <c r="P21" s="20">
        <f t="shared" si="1"/>
        <v>148707</v>
      </c>
    </row>
    <row r="22" spans="1:16" ht="96.75" customHeight="1">
      <c r="A22" s="18" t="s">
        <v>124</v>
      </c>
      <c r="B22" s="208" t="s">
        <v>125</v>
      </c>
      <c r="C22" s="209"/>
      <c r="D22" s="31">
        <f>'Казань СТС '!D22+'НЧелны СТС'!D22+'Нижнекамск СТС'!D22</f>
        <v>0</v>
      </c>
      <c r="E22" s="31">
        <f>'Казань СТС '!E22+'НЧелны СТС'!E22+'Нижнекамск СТС'!E22</f>
        <v>0</v>
      </c>
      <c r="F22" s="31">
        <f>'Казань СТС '!F22+'НЧелны СТС'!F22+'Нижнекамск СТС'!F22</f>
        <v>0</v>
      </c>
      <c r="G22" s="31">
        <f>'Казань СТС '!G22+'НЧелны СТС'!G22+'Нижнекамск СТС'!G22</f>
        <v>0</v>
      </c>
      <c r="H22" s="31">
        <f>'Казань СТС '!H22+'НЧелны СТС'!H22+'Нижнекамск СТС'!H22</f>
        <v>0</v>
      </c>
      <c r="I22" s="31">
        <f>'Казань СТС '!I22+'НЧелны СТС'!I22+'Нижнекамск СТС'!I22</f>
        <v>0</v>
      </c>
      <c r="J22" s="31">
        <f>'Казань СТС '!J22+'НЧелны СТС'!J22+'Нижнекамск СТС'!J22</f>
        <v>0</v>
      </c>
      <c r="K22" s="31">
        <f>'Казань СТС '!K22+'НЧелны СТС'!K22+'Нижнекамск СТС'!K22</f>
        <v>0</v>
      </c>
      <c r="L22" s="31">
        <f>'Казань СТС '!L22+'НЧелны СТС'!L22+'Нижнекамск СТС'!L22</f>
        <v>0</v>
      </c>
      <c r="M22" s="31">
        <f>'Казань СТС '!M22+'НЧелны СТС'!M22+'Нижнекамск СТС'!M22</f>
        <v>0</v>
      </c>
      <c r="N22" s="31">
        <f>'Казань СТС '!N22+'НЧелны СТС'!N22+'Нижнекамск СТС'!N22</f>
        <v>0</v>
      </c>
      <c r="O22" s="31">
        <f>'Казань СТС '!O22+'НЧелны СТС'!O22+'Нижнекамск СТС'!O22</f>
        <v>0</v>
      </c>
      <c r="P22" s="20">
        <f t="shared" si="1"/>
        <v>0</v>
      </c>
    </row>
    <row r="23" spans="1:16" ht="92.25" customHeight="1">
      <c r="A23" s="18" t="s">
        <v>126</v>
      </c>
      <c r="B23" s="208" t="s">
        <v>127</v>
      </c>
      <c r="C23" s="209"/>
      <c r="D23" s="31">
        <f>'Казань СТС '!D23+'НЧелны СТС'!D23+'Нижнекамск СТС'!D23</f>
        <v>0</v>
      </c>
      <c r="E23" s="31">
        <f>'Казань СТС '!E23+'НЧелны СТС'!E23+'Нижнекамск СТС'!E23</f>
        <v>0</v>
      </c>
      <c r="F23" s="31">
        <f>'Казань СТС '!F23+'НЧелны СТС'!F23+'Нижнекамск СТС'!F23</f>
        <v>0</v>
      </c>
      <c r="G23" s="31">
        <f>'Казань СТС '!G23+'НЧелны СТС'!G23+'Нижнекамск СТС'!G23</f>
        <v>0</v>
      </c>
      <c r="H23" s="31">
        <f>'Казань СТС '!H23+'НЧелны СТС'!H23+'Нижнекамск СТС'!H23</f>
        <v>0</v>
      </c>
      <c r="I23" s="31">
        <f>'Казань СТС '!I23+'НЧелны СТС'!I23+'Нижнекамск СТС'!I23</f>
        <v>0</v>
      </c>
      <c r="J23" s="31">
        <f>'Казань СТС '!J23+'НЧелны СТС'!J23+'Нижнекамск СТС'!J23</f>
        <v>0</v>
      </c>
      <c r="K23" s="31">
        <f>'Казань СТС '!K23+'НЧелны СТС'!K23+'Нижнекамск СТС'!K23</f>
        <v>0</v>
      </c>
      <c r="L23" s="31">
        <f>'Казань СТС '!L23+'НЧелны СТС'!L23+'Нижнекамск СТС'!L23</f>
        <v>0</v>
      </c>
      <c r="M23" s="31">
        <f>'Казань СТС '!M23+'НЧелны СТС'!M23+'Нижнекамск СТС'!M23</f>
        <v>0</v>
      </c>
      <c r="N23" s="31">
        <f>'Казань СТС '!N23+'НЧелны СТС'!N23+'Нижнекамск СТС'!N23</f>
        <v>0</v>
      </c>
      <c r="O23" s="31">
        <f>'Казань СТС '!O23+'НЧелны СТС'!O23+'Нижнекамск СТС'!O23</f>
        <v>0</v>
      </c>
      <c r="P23" s="20">
        <f t="shared" si="1"/>
        <v>0</v>
      </c>
    </row>
    <row r="24" spans="1:16" ht="26.25" customHeight="1">
      <c r="A24" s="18" t="s">
        <v>128</v>
      </c>
      <c r="B24" s="208" t="s">
        <v>129</v>
      </c>
      <c r="C24" s="209"/>
      <c r="D24" s="31">
        <f>'Казань СТС '!D24+'НЧелны СТС'!D24+'Нижнекамск СТС'!D24</f>
        <v>0</v>
      </c>
      <c r="E24" s="31">
        <f>'Казань СТС '!E24+'НЧелны СТС'!E24+'Нижнекамск СТС'!E24</f>
        <v>0</v>
      </c>
      <c r="F24" s="31">
        <f>'Казань СТС '!F24+'НЧелны СТС'!F24+'Нижнекамск СТС'!F24</f>
        <v>0</v>
      </c>
      <c r="G24" s="31">
        <f>'Казань СТС '!G24+'НЧелны СТС'!G24+'Нижнекамск СТС'!G24</f>
        <v>0</v>
      </c>
      <c r="H24" s="31">
        <f>'Казань СТС '!H24+'НЧелны СТС'!H24+'Нижнекамск СТС'!H24</f>
        <v>0</v>
      </c>
      <c r="I24" s="31">
        <f>'Казань СТС '!I24+'НЧелны СТС'!I24+'Нижнекамск СТС'!I24</f>
        <v>0</v>
      </c>
      <c r="J24" s="31">
        <f>'Казань СТС '!J24+'НЧелны СТС'!J24+'Нижнекамск СТС'!J24</f>
        <v>0</v>
      </c>
      <c r="K24" s="31">
        <f>'Казань СТС '!K24+'НЧелны СТС'!K24+'Нижнекамск СТС'!K24</f>
        <v>0</v>
      </c>
      <c r="L24" s="31">
        <f>'Казань СТС '!L24+'НЧелны СТС'!L24+'Нижнекамск СТС'!L24</f>
        <v>0</v>
      </c>
      <c r="M24" s="31">
        <f>'Казань СТС '!M24+'НЧелны СТС'!M24+'Нижнекамск СТС'!M24</f>
        <v>0</v>
      </c>
      <c r="N24" s="31">
        <f>'Казань СТС '!N24+'НЧелны СТС'!N24+'Нижнекамск СТС'!N24</f>
        <v>0</v>
      </c>
      <c r="O24" s="31">
        <f>'Казань СТС '!O24+'НЧелны СТС'!O24+'Нижнекамск СТС'!O24</f>
        <v>0</v>
      </c>
      <c r="P24" s="20">
        <f t="shared" si="1"/>
        <v>0</v>
      </c>
    </row>
    <row r="25" spans="1:16" ht="48" customHeight="1">
      <c r="A25" s="18" t="s">
        <v>130</v>
      </c>
      <c r="B25" s="208" t="s">
        <v>131</v>
      </c>
      <c r="C25" s="209"/>
      <c r="D25" s="31">
        <f>'Казань СТС '!D25+'НЧелны СТС'!D25+'Нижнекамск СТС'!D25</f>
        <v>0</v>
      </c>
      <c r="E25" s="31">
        <f>'Казань СТС '!E25+'НЧелны СТС'!E25+'Нижнекамск СТС'!E25</f>
        <v>0</v>
      </c>
      <c r="F25" s="31">
        <f>'Казань СТС '!F25+'НЧелны СТС'!F25+'Нижнекамск СТС'!F25</f>
        <v>0</v>
      </c>
      <c r="G25" s="31">
        <f>'Казань СТС '!G25+'НЧелны СТС'!G25+'Нижнекамск СТС'!G25</f>
        <v>0</v>
      </c>
      <c r="H25" s="31">
        <f>'Казань СТС '!H25+'НЧелны СТС'!H25+'Нижнекамск СТС'!H25</f>
        <v>0</v>
      </c>
      <c r="I25" s="31">
        <f>'Казань СТС '!I25+'НЧелны СТС'!I25+'Нижнекамск СТС'!I25</f>
        <v>0</v>
      </c>
      <c r="J25" s="31">
        <f>'Казань СТС '!J25+'НЧелны СТС'!J25+'Нижнекамск СТС'!J25</f>
        <v>0</v>
      </c>
      <c r="K25" s="31">
        <f>'Казань СТС '!K25+'НЧелны СТС'!K25+'Нижнекамск СТС'!K25</f>
        <v>0</v>
      </c>
      <c r="L25" s="31">
        <f>'Казань СТС '!L25+'НЧелны СТС'!L25+'Нижнекамск СТС'!L25</f>
        <v>0</v>
      </c>
      <c r="M25" s="31">
        <f>'Казань СТС '!M25+'НЧелны СТС'!M25+'Нижнекамск СТС'!M25</f>
        <v>0</v>
      </c>
      <c r="N25" s="31">
        <f>'Казань СТС '!N25+'НЧелны СТС'!N25+'Нижнекамск СТС'!N25</f>
        <v>0</v>
      </c>
      <c r="O25" s="31">
        <f>'Казань СТС '!O25+'НЧелны СТС'!O25+'Нижнекамск СТС'!O25</f>
        <v>0</v>
      </c>
      <c r="P25" s="20">
        <f t="shared" si="1"/>
        <v>0</v>
      </c>
    </row>
    <row r="26" spans="1:16" ht="79.5" customHeight="1">
      <c r="A26" s="18" t="s">
        <v>132</v>
      </c>
      <c r="B26" s="208" t="s">
        <v>133</v>
      </c>
      <c r="C26" s="209"/>
      <c r="D26" s="31">
        <f>'Казань СТС '!D26+'НЧелны СТС'!D26+'Нижнекамск СТС'!D26</f>
        <v>0</v>
      </c>
      <c r="E26" s="31">
        <f>'Казань СТС '!E26+'НЧелны СТС'!E26+'Нижнекамск СТС'!E26</f>
        <v>0</v>
      </c>
      <c r="F26" s="31">
        <f>'Казань СТС '!F26+'НЧелны СТС'!F26+'Нижнекамск СТС'!F26</f>
        <v>0</v>
      </c>
      <c r="G26" s="31">
        <f>'Казань СТС '!G26+'НЧелны СТС'!G26+'Нижнекамск СТС'!G26</f>
        <v>0</v>
      </c>
      <c r="H26" s="31">
        <f>'Казань СТС '!H26+'НЧелны СТС'!H26+'Нижнекамск СТС'!H26</f>
        <v>0</v>
      </c>
      <c r="I26" s="31">
        <f>'Казань СТС '!I26+'НЧелны СТС'!I26+'Нижнекамск СТС'!I26</f>
        <v>0</v>
      </c>
      <c r="J26" s="31">
        <f>'Казань СТС '!J26+'НЧелны СТС'!J26+'Нижнекамск СТС'!J26</f>
        <v>0</v>
      </c>
      <c r="K26" s="31">
        <f>'Казань СТС '!K26+'НЧелны СТС'!K26+'Нижнекамск СТС'!K26</f>
        <v>0</v>
      </c>
      <c r="L26" s="31">
        <f>'Казань СТС '!L26+'НЧелны СТС'!L26+'Нижнекамск СТС'!L26</f>
        <v>0</v>
      </c>
      <c r="M26" s="31">
        <f>'Казань СТС '!M26+'НЧелны СТС'!M26+'Нижнекамск СТС'!M26</f>
        <v>0</v>
      </c>
      <c r="N26" s="31">
        <f>'Казань СТС '!N26+'НЧелны СТС'!N26+'Нижнекамск СТС'!N26</f>
        <v>0</v>
      </c>
      <c r="O26" s="31">
        <f>'Казань СТС '!O26+'НЧелны СТС'!O26+'Нижнекамск СТС'!O26</f>
        <v>0</v>
      </c>
      <c r="P26" s="20">
        <f t="shared" si="1"/>
        <v>0</v>
      </c>
    </row>
    <row r="27" spans="1:16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0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121291</v>
      </c>
      <c r="L27" s="23">
        <f t="shared" si="2"/>
        <v>27416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148707</v>
      </c>
    </row>
    <row r="28" spans="1:16" ht="15.75">
      <c r="A28" s="24" t="s">
        <v>136</v>
      </c>
      <c r="B28" s="208" t="s">
        <v>137</v>
      </c>
      <c r="C28" s="209"/>
      <c r="D28" s="31">
        <f>'Казань СТС '!D28+'НЧелны СТС'!D28+'Нижнекамск СТС'!D28</f>
        <v>0</v>
      </c>
      <c r="E28" s="31">
        <f>'Казань СТС '!E28+'НЧелны СТС'!E28+'Нижнекамск СТС'!E28</f>
        <v>0</v>
      </c>
      <c r="F28" s="31">
        <f>'Казань СТС '!F28+'НЧелны СТС'!F28+'Нижнекамск СТС'!F28</f>
        <v>0</v>
      </c>
      <c r="G28" s="31">
        <f>'Казань СТС '!G28+'НЧелны СТС'!G28+'Нижнекамск СТС'!G28</f>
        <v>0</v>
      </c>
      <c r="H28" s="31">
        <f>'Казань СТС '!H28+'НЧелны СТС'!H28+'Нижнекамск СТС'!H28</f>
        <v>0</v>
      </c>
      <c r="I28" s="31">
        <f>'Казань СТС '!I28+'НЧелны СТС'!I28+'Нижнекамск СТС'!I28</f>
        <v>0</v>
      </c>
      <c r="J28" s="31">
        <f>'Казань СТС '!J28+'НЧелны СТС'!J28+'Нижнекамск СТС'!J28</f>
        <v>0</v>
      </c>
      <c r="K28" s="31">
        <f>'Казань СТС '!K28+'НЧелны СТС'!K28+'Нижнекамск СТС'!K28</f>
        <v>108132</v>
      </c>
      <c r="L28" s="31">
        <f>'Казань СТС '!L28+'НЧелны СТС'!L28+'Нижнекамск СТС'!L28</f>
        <v>26663</v>
      </c>
      <c r="M28" s="31">
        <f>'Казань СТС '!M28+'НЧелны СТС'!M28+'Нижнекамск СТС'!M28</f>
        <v>0</v>
      </c>
      <c r="N28" s="31">
        <f>'Казань СТС '!N28+'НЧелны СТС'!N28+'Нижнекамск СТС'!N28</f>
        <v>0</v>
      </c>
      <c r="O28" s="31">
        <f>'Казань СТС '!O28+'НЧелны СТС'!O28+'Нижнекамск СТС'!O28</f>
        <v>0</v>
      </c>
      <c r="P28" s="20">
        <f t="shared" si="1"/>
        <v>134795</v>
      </c>
    </row>
    <row r="29" spans="1:16" ht="15.75">
      <c r="A29" s="24" t="s">
        <v>138</v>
      </c>
      <c r="B29" s="208" t="s">
        <v>139</v>
      </c>
      <c r="C29" s="209"/>
      <c r="D29" s="31">
        <f>'Казань СТС '!D29+'НЧелны СТС'!D29+'Нижнекамск СТС'!D29</f>
        <v>0</v>
      </c>
      <c r="E29" s="31">
        <f>'Казань СТС '!E29+'НЧелны СТС'!E29+'Нижнекамск СТС'!E29</f>
        <v>0</v>
      </c>
      <c r="F29" s="31">
        <f>'Казань СТС '!F29+'НЧелны СТС'!F29+'Нижнекамск СТС'!F29</f>
        <v>0</v>
      </c>
      <c r="G29" s="31">
        <f>'Казань СТС '!G29+'НЧелны СТС'!G29+'Нижнекамск СТС'!G29</f>
        <v>0</v>
      </c>
      <c r="H29" s="31">
        <f>'Казань СТС '!H29+'НЧелны СТС'!H29+'Нижнекамск СТС'!H29</f>
        <v>0</v>
      </c>
      <c r="I29" s="31">
        <f>'Казань СТС '!I29+'НЧелны СТС'!I29+'Нижнекамск СТС'!I29</f>
        <v>0</v>
      </c>
      <c r="J29" s="31">
        <f>'Казань СТС '!J29+'НЧелны СТС'!J29+'Нижнекамск СТС'!J29</f>
        <v>0</v>
      </c>
      <c r="K29" s="31">
        <f>'Казань СТС '!K29+'НЧелны СТС'!K29+'Нижнекамск СТС'!K29</f>
        <v>13159</v>
      </c>
      <c r="L29" s="31">
        <f>'Казань СТС '!L29+'НЧелны СТС'!L29+'Нижнекамск СТС'!L29</f>
        <v>753</v>
      </c>
      <c r="M29" s="31">
        <f>'Казань СТС '!M29+'НЧелны СТС'!M29+'Нижнекамск СТС'!M29</f>
        <v>0</v>
      </c>
      <c r="N29" s="31">
        <f>'Казань СТС '!N29+'НЧелны СТС'!N29+'Нижнекамск СТС'!N29</f>
        <v>0</v>
      </c>
      <c r="O29" s="31">
        <f>'Казань СТС '!O29+'НЧелны СТС'!O29+'Нижнекамск СТС'!O29</f>
        <v>0</v>
      </c>
      <c r="P29" s="20">
        <f t="shared" si="1"/>
        <v>13912</v>
      </c>
    </row>
    <row r="30" spans="1:16" ht="15.75">
      <c r="A30" s="24" t="s">
        <v>140</v>
      </c>
      <c r="B30" s="208" t="s">
        <v>141</v>
      </c>
      <c r="C30" s="209"/>
      <c r="D30" s="31">
        <f>'Казань СТС '!D30+'НЧелны СТС'!D30+'Нижнекамск СТС'!D30</f>
        <v>0</v>
      </c>
      <c r="E30" s="31">
        <f>'Казань СТС '!E30+'НЧелны СТС'!E30+'Нижнекамск СТС'!E30</f>
        <v>0</v>
      </c>
      <c r="F30" s="31">
        <f>'Казань СТС '!F30+'НЧелны СТС'!F30+'Нижнекамск СТС'!F30</f>
        <v>0</v>
      </c>
      <c r="G30" s="31">
        <f>'Казань СТС '!G30+'НЧелны СТС'!G30+'Нижнекамск СТС'!G30</f>
        <v>0</v>
      </c>
      <c r="H30" s="31">
        <f>'Казань СТС '!H30+'НЧелны СТС'!H30+'Нижнекамск СТС'!H30</f>
        <v>0</v>
      </c>
      <c r="I30" s="31">
        <f>'Казань СТС '!I30+'НЧелны СТС'!I30+'Нижнекамск СТС'!I30</f>
        <v>0</v>
      </c>
      <c r="J30" s="31">
        <f>'Казань СТС '!J30+'НЧелны СТС'!J30+'Нижнекамск СТС'!J30</f>
        <v>0</v>
      </c>
      <c r="K30" s="31">
        <f>'Казань СТС '!K30+'НЧелны СТС'!K30+'Нижнекамск СТС'!K30</f>
        <v>0</v>
      </c>
      <c r="L30" s="31">
        <f>'Казань СТС '!L30+'НЧелны СТС'!L30+'Нижнекамск СТС'!L30</f>
        <v>0</v>
      </c>
      <c r="M30" s="31">
        <f>'Казань СТС '!M30+'НЧелны СТС'!M30+'Нижнекамск СТС'!M30</f>
        <v>0</v>
      </c>
      <c r="N30" s="31">
        <f>'Казань СТС '!N30+'НЧелны СТС'!N30+'Нижнекамск СТС'!N30</f>
        <v>0</v>
      </c>
      <c r="O30" s="31">
        <f>'Казань СТС '!O30+'НЧелны СТС'!O30+'Нижнекамск СТС'!O30</f>
        <v>0</v>
      </c>
      <c r="P30" s="20">
        <f t="shared" si="1"/>
        <v>0</v>
      </c>
    </row>
    <row r="31" spans="1:16" ht="15.75">
      <c r="A31" s="24" t="s">
        <v>142</v>
      </c>
      <c r="B31" s="210" t="s">
        <v>143</v>
      </c>
      <c r="C31" s="211"/>
      <c r="D31" s="25">
        <f>D32+D33</f>
        <v>0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0</v>
      </c>
    </row>
    <row r="32" spans="1:16" ht="15.75">
      <c r="A32" s="24" t="s">
        <v>144</v>
      </c>
      <c r="B32" s="208" t="s">
        <v>145</v>
      </c>
      <c r="C32" s="209"/>
      <c r="D32" s="31">
        <f>'Казань СТС '!D32+'НЧелны СТС'!D32+'Нижнекамск СТС'!D32</f>
        <v>0</v>
      </c>
      <c r="E32" s="31">
        <f>'Казань СТС '!E32+'НЧелны СТС'!E32+'Нижнекамск СТС'!E32</f>
        <v>0</v>
      </c>
      <c r="F32" s="31">
        <f>'Казань СТС '!F32+'НЧелны СТС'!F32+'Нижнекамск СТС'!F32</f>
        <v>0</v>
      </c>
      <c r="G32" s="31">
        <f>'Казань СТС '!G32+'НЧелны СТС'!G32+'Нижнекамск СТС'!G32</f>
        <v>0</v>
      </c>
      <c r="H32" s="31">
        <f>'Казань СТС '!H32+'НЧелны СТС'!H32+'Нижнекамск СТС'!H32</f>
        <v>0</v>
      </c>
      <c r="I32" s="31">
        <f>'Казань СТС '!I32+'НЧелны СТС'!I32+'Нижнекамск СТС'!I32</f>
        <v>0</v>
      </c>
      <c r="J32" s="31">
        <f>'Казань СТС '!J32+'НЧелны СТС'!J32+'Нижнекамск СТС'!J32</f>
        <v>0</v>
      </c>
      <c r="K32" s="31">
        <f>'Казань СТС '!K32+'НЧелны СТС'!K32+'Нижнекамск СТС'!K32</f>
        <v>0</v>
      </c>
      <c r="L32" s="31">
        <f>'Казань СТС '!L32+'НЧелны СТС'!L32+'Нижнекамск СТС'!L32</f>
        <v>0</v>
      </c>
      <c r="M32" s="31">
        <f>'Казань СТС '!M32+'НЧелны СТС'!M32+'Нижнекамск СТС'!M32</f>
        <v>0</v>
      </c>
      <c r="N32" s="31">
        <f>'Казань СТС '!N32+'НЧелны СТС'!N32+'Нижнекамск СТС'!N32</f>
        <v>0</v>
      </c>
      <c r="O32" s="31">
        <f>'Казань СТС '!O32+'НЧелны СТС'!O32+'Нижнекамск СТС'!O32</f>
        <v>0</v>
      </c>
      <c r="P32" s="20">
        <f t="shared" si="1"/>
        <v>0</v>
      </c>
    </row>
    <row r="33" spans="1:16" ht="15.75">
      <c r="A33" s="26" t="s">
        <v>146</v>
      </c>
      <c r="B33" s="212" t="s">
        <v>147</v>
      </c>
      <c r="C33" s="213"/>
      <c r="D33" s="31">
        <f>'Казань СТС '!D33+'НЧелны СТС'!D33+'Нижнекамск СТС'!D33</f>
        <v>0</v>
      </c>
      <c r="E33" s="31">
        <f>'Казань СТС '!E33+'НЧелны СТС'!E33+'Нижнекамск СТС'!E33</f>
        <v>0</v>
      </c>
      <c r="F33" s="31">
        <f>'Казань СТС '!F33+'НЧелны СТС'!F33+'Нижнекамск СТС'!F33</f>
        <v>0</v>
      </c>
      <c r="G33" s="31">
        <f>'Казань СТС '!G33+'НЧелны СТС'!G33+'Нижнекамск СТС'!G33</f>
        <v>0</v>
      </c>
      <c r="H33" s="31">
        <f>'Казань СТС '!H33+'НЧелны СТС'!H33+'Нижнекамск СТС'!H33</f>
        <v>0</v>
      </c>
      <c r="I33" s="31">
        <f>'Казань СТС '!I33+'НЧелны СТС'!I33+'Нижнекамск СТС'!I33</f>
        <v>0</v>
      </c>
      <c r="J33" s="31">
        <f>'Казань СТС '!J33+'НЧелны СТС'!J33+'Нижнекамск СТС'!J33</f>
        <v>0</v>
      </c>
      <c r="K33" s="31">
        <f>'Казань СТС '!K33+'НЧелны СТС'!K33+'Нижнекамск СТС'!K33</f>
        <v>0</v>
      </c>
      <c r="L33" s="31">
        <f>'Казань СТС '!L33+'НЧелны СТС'!L33+'Нижнекамск СТС'!L33</f>
        <v>0</v>
      </c>
      <c r="M33" s="31">
        <f>'Казань СТС '!M33+'НЧелны СТС'!M33+'Нижнекамск СТС'!M33</f>
        <v>0</v>
      </c>
      <c r="N33" s="31">
        <f>'Казань СТС '!N33+'НЧелны СТС'!N33+'Нижнекамск СТС'!N33</f>
        <v>0</v>
      </c>
      <c r="O33" s="31">
        <f>'Казань СТС '!O33+'НЧелны СТС'!O33+'Нижнекамск СТС'!O33</f>
        <v>0</v>
      </c>
      <c r="P33" s="20">
        <f t="shared" si="1"/>
        <v>0</v>
      </c>
    </row>
    <row r="34" spans="1:16" ht="47.25" customHeight="1">
      <c r="A34" s="24" t="s">
        <v>148</v>
      </c>
      <c r="B34" s="206" t="s">
        <v>149</v>
      </c>
      <c r="C34" s="207"/>
      <c r="D34" s="23">
        <f>D35+D42</f>
        <v>0</v>
      </c>
      <c r="E34" s="23">
        <f t="shared" ref="E34:O34" si="4">E35+E42</f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119657</v>
      </c>
      <c r="L34" s="23">
        <f t="shared" si="4"/>
        <v>27397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147054</v>
      </c>
    </row>
    <row r="35" spans="1:16" ht="36" customHeight="1">
      <c r="A35" s="18" t="s">
        <v>150</v>
      </c>
      <c r="B35" s="210" t="s">
        <v>151</v>
      </c>
      <c r="C35" s="211"/>
      <c r="D35" s="25">
        <f>D36+D37+D38+D39</f>
        <v>0</v>
      </c>
      <c r="E35" s="25">
        <f t="shared" ref="E35:O35" si="5">E36+E37+E38+E39</f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0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0</v>
      </c>
    </row>
    <row r="36" spans="1:16" ht="15.75">
      <c r="A36" s="24" t="s">
        <v>152</v>
      </c>
      <c r="B36" s="208" t="s">
        <v>137</v>
      </c>
      <c r="C36" s="209"/>
      <c r="D36" s="31">
        <f>'Казань СТС '!D36+'НЧелны СТС'!D36+'Нижнекамск СТС'!D36</f>
        <v>0</v>
      </c>
      <c r="E36" s="31">
        <f>'Казань СТС '!E36+'НЧелны СТС'!E36+'Нижнекамск СТС'!E36</f>
        <v>0</v>
      </c>
      <c r="F36" s="31">
        <f>'Казань СТС '!F36+'НЧелны СТС'!F36+'Нижнекамск СТС'!F36</f>
        <v>0</v>
      </c>
      <c r="G36" s="31">
        <f>'Казань СТС '!G36+'НЧелны СТС'!G36+'Нижнекамск СТС'!G36</f>
        <v>0</v>
      </c>
      <c r="H36" s="31">
        <f>'Казань СТС '!H36+'НЧелны СТС'!H36+'Нижнекамск СТС'!H36</f>
        <v>0</v>
      </c>
      <c r="I36" s="31">
        <f>'Казань СТС '!I36+'НЧелны СТС'!I36+'Нижнекамск СТС'!I36</f>
        <v>0</v>
      </c>
      <c r="J36" s="31">
        <f>'Казань СТС '!J36+'НЧелны СТС'!J36+'Нижнекамск СТС'!J36</f>
        <v>0</v>
      </c>
      <c r="K36" s="31">
        <f>'Казань СТС '!K36+'НЧелны СТС'!K36+'Нижнекамск СТС'!K36</f>
        <v>0</v>
      </c>
      <c r="L36" s="31">
        <f>'Казань СТС '!L36+'НЧелны СТС'!L36+'Нижнекамск СТС'!L36</f>
        <v>0</v>
      </c>
      <c r="M36" s="31">
        <f>'Казань СТС '!M36+'НЧелны СТС'!M36+'Нижнекамск СТС'!M36</f>
        <v>0</v>
      </c>
      <c r="N36" s="31">
        <f>'Казань СТС '!N36+'НЧелны СТС'!N36+'Нижнекамск СТС'!N36</f>
        <v>0</v>
      </c>
      <c r="O36" s="31">
        <f>'Казань СТС '!O36+'НЧелны СТС'!O36+'Нижнекамск СТС'!O36</f>
        <v>0</v>
      </c>
      <c r="P36" s="20">
        <f t="shared" si="1"/>
        <v>0</v>
      </c>
    </row>
    <row r="37" spans="1:16" ht="15.75">
      <c r="A37" s="24" t="s">
        <v>153</v>
      </c>
      <c r="B37" s="208" t="s">
        <v>139</v>
      </c>
      <c r="C37" s="209"/>
      <c r="D37" s="31">
        <f>'Казань СТС '!D37+'НЧелны СТС'!D37+'Нижнекамск СТС'!D37</f>
        <v>0</v>
      </c>
      <c r="E37" s="31">
        <f>'Казань СТС '!E37+'НЧелны СТС'!E37+'Нижнекамск СТС'!E37</f>
        <v>0</v>
      </c>
      <c r="F37" s="31">
        <f>'Казань СТС '!F37+'НЧелны СТС'!F37+'Нижнекамск СТС'!F37</f>
        <v>0</v>
      </c>
      <c r="G37" s="31">
        <f>'Казань СТС '!G37+'НЧелны СТС'!G37+'Нижнекамск СТС'!G37</f>
        <v>0</v>
      </c>
      <c r="H37" s="31">
        <f>'Казань СТС '!H37+'НЧелны СТС'!H37+'Нижнекамск СТС'!H37</f>
        <v>0</v>
      </c>
      <c r="I37" s="31">
        <f>'Казань СТС '!I37+'НЧелны СТС'!I37+'Нижнекамск СТС'!I37</f>
        <v>0</v>
      </c>
      <c r="J37" s="31">
        <f>'Казань СТС '!J37+'НЧелны СТС'!J37+'Нижнекамск СТС'!J37</f>
        <v>0</v>
      </c>
      <c r="K37" s="31">
        <f>'Казань СТС '!K37+'НЧелны СТС'!K37+'Нижнекамск СТС'!K37</f>
        <v>0</v>
      </c>
      <c r="L37" s="31">
        <f>'Казань СТС '!L37+'НЧелны СТС'!L37+'Нижнекамск СТС'!L37</f>
        <v>0</v>
      </c>
      <c r="M37" s="31">
        <f>'Казань СТС '!M37+'НЧелны СТС'!M37+'Нижнекамск СТС'!M37</f>
        <v>0</v>
      </c>
      <c r="N37" s="31">
        <f>'Казань СТС '!N37+'НЧелны СТС'!N37+'Нижнекамск СТС'!N37</f>
        <v>0</v>
      </c>
      <c r="O37" s="31">
        <f>'Казань СТС '!O37+'НЧелны СТС'!O37+'Нижнекамск СТС'!O37</f>
        <v>0</v>
      </c>
      <c r="P37" s="20">
        <f t="shared" si="1"/>
        <v>0</v>
      </c>
    </row>
    <row r="38" spans="1:16" ht="15.75">
      <c r="A38" s="24" t="s">
        <v>154</v>
      </c>
      <c r="B38" s="208" t="s">
        <v>141</v>
      </c>
      <c r="C38" s="209"/>
      <c r="D38" s="31">
        <f>'Казань СТС '!D38+'НЧелны СТС'!D38+'Нижнекамск СТС'!D38</f>
        <v>0</v>
      </c>
      <c r="E38" s="31">
        <f>'Казань СТС '!E38+'НЧелны СТС'!E38+'Нижнекамск СТС'!E38</f>
        <v>0</v>
      </c>
      <c r="F38" s="31">
        <f>'Казань СТС '!F38+'НЧелны СТС'!F38+'Нижнекамск СТС'!F38</f>
        <v>0</v>
      </c>
      <c r="G38" s="31">
        <f>'Казань СТС '!G38+'НЧелны СТС'!G38+'Нижнекамск СТС'!G38</f>
        <v>0</v>
      </c>
      <c r="H38" s="31">
        <f>'Казань СТС '!H38+'НЧелны СТС'!H38+'Нижнекамск СТС'!H38</f>
        <v>0</v>
      </c>
      <c r="I38" s="31">
        <f>'Казань СТС '!I38+'НЧелны СТС'!I38+'Нижнекамск СТС'!I38</f>
        <v>0</v>
      </c>
      <c r="J38" s="31">
        <f>'Казань СТС '!J38+'НЧелны СТС'!J38+'Нижнекамск СТС'!J38</f>
        <v>0</v>
      </c>
      <c r="K38" s="31">
        <f>'Казань СТС '!K38+'НЧелны СТС'!K38+'Нижнекамск СТС'!K38</f>
        <v>0</v>
      </c>
      <c r="L38" s="31">
        <f>'Казань СТС '!L38+'НЧелны СТС'!L38+'Нижнекамск СТС'!L38</f>
        <v>0</v>
      </c>
      <c r="M38" s="31">
        <f>'Казань СТС '!M38+'НЧелны СТС'!M38+'Нижнекамск СТС'!M38</f>
        <v>0</v>
      </c>
      <c r="N38" s="31">
        <f>'Казань СТС '!N38+'НЧелны СТС'!N38+'Нижнекамск СТС'!N38</f>
        <v>0</v>
      </c>
      <c r="O38" s="31">
        <f>'Казань СТС '!O38+'НЧелны СТС'!O38+'Нижнекамск СТС'!O38</f>
        <v>0</v>
      </c>
      <c r="P38" s="20">
        <f t="shared" si="1"/>
        <v>0</v>
      </c>
    </row>
    <row r="39" spans="1:16" ht="15.75">
      <c r="A39" s="24" t="s">
        <v>155</v>
      </c>
      <c r="B39" s="210" t="s">
        <v>143</v>
      </c>
      <c r="C39" s="211"/>
      <c r="D39" s="25">
        <f>D40+D41</f>
        <v>0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0</v>
      </c>
    </row>
    <row r="40" spans="1:16" ht="15.75">
      <c r="A40" s="24" t="s">
        <v>156</v>
      </c>
      <c r="B40" s="208" t="s">
        <v>145</v>
      </c>
      <c r="C40" s="209"/>
      <c r="D40" s="31">
        <f>'Казань СТС '!D40+'НЧелны СТС'!D40+'Нижнекамск СТС'!D40</f>
        <v>0</v>
      </c>
      <c r="E40" s="31">
        <f>'Казань СТС '!E40+'НЧелны СТС'!E40+'Нижнекамск СТС'!E40</f>
        <v>0</v>
      </c>
      <c r="F40" s="31">
        <f>'Казань СТС '!F40+'НЧелны СТС'!F40+'Нижнекамск СТС'!F40</f>
        <v>0</v>
      </c>
      <c r="G40" s="31">
        <f>'Казань СТС '!G40+'НЧелны СТС'!G40+'Нижнекамск СТС'!G40</f>
        <v>0</v>
      </c>
      <c r="H40" s="31">
        <f>'Казань СТС '!H40+'НЧелны СТС'!H40+'Нижнекамск СТС'!H40</f>
        <v>0</v>
      </c>
      <c r="I40" s="31">
        <f>'Казань СТС '!I40+'НЧелны СТС'!I40+'Нижнекамск СТС'!I40</f>
        <v>0</v>
      </c>
      <c r="J40" s="31">
        <f>'Казань СТС '!J40+'НЧелны СТС'!J40+'Нижнекамск СТС'!J40</f>
        <v>0</v>
      </c>
      <c r="K40" s="31">
        <f>'Казань СТС '!K40+'НЧелны СТС'!K40+'Нижнекамск СТС'!K40</f>
        <v>0</v>
      </c>
      <c r="L40" s="31">
        <f>'Казань СТС '!L40+'НЧелны СТС'!L40+'Нижнекамск СТС'!L40</f>
        <v>0</v>
      </c>
      <c r="M40" s="31">
        <f>'Казань СТС '!M40+'НЧелны СТС'!M40+'Нижнекамск СТС'!M40</f>
        <v>0</v>
      </c>
      <c r="N40" s="31">
        <f>'Казань СТС '!N40+'НЧелны СТС'!N40+'Нижнекамск СТС'!N40</f>
        <v>0</v>
      </c>
      <c r="O40" s="31">
        <f>'Казань СТС '!O40+'НЧелны СТС'!O40+'Нижнекамск СТС'!O40</f>
        <v>0</v>
      </c>
      <c r="P40" s="20">
        <f t="shared" si="1"/>
        <v>0</v>
      </c>
    </row>
    <row r="41" spans="1:16" ht="15.75">
      <c r="A41" s="24" t="s">
        <v>157</v>
      </c>
      <c r="B41" s="208" t="s">
        <v>147</v>
      </c>
      <c r="C41" s="209"/>
      <c r="D41" s="31">
        <f>'Казань СТС '!D41+'НЧелны СТС'!D41+'Нижнекамск СТС'!D41</f>
        <v>0</v>
      </c>
      <c r="E41" s="31">
        <f>'Казань СТС '!E41+'НЧелны СТС'!E41+'Нижнекамск СТС'!E41</f>
        <v>0</v>
      </c>
      <c r="F41" s="31">
        <f>'Казань СТС '!F41+'НЧелны СТС'!F41+'Нижнекамск СТС'!F41</f>
        <v>0</v>
      </c>
      <c r="G41" s="31">
        <f>'Казань СТС '!G41+'НЧелны СТС'!G41+'Нижнекамск СТС'!G41</f>
        <v>0</v>
      </c>
      <c r="H41" s="31">
        <f>'Казань СТС '!H41+'НЧелны СТС'!H41+'Нижнекамск СТС'!H41</f>
        <v>0</v>
      </c>
      <c r="I41" s="31">
        <f>'Казань СТС '!I41+'НЧелны СТС'!I41+'Нижнекамск СТС'!I41</f>
        <v>0</v>
      </c>
      <c r="J41" s="31">
        <f>'Казань СТС '!J41+'НЧелны СТС'!J41+'Нижнекамск СТС'!J41</f>
        <v>0</v>
      </c>
      <c r="K41" s="31">
        <f>'Казань СТС '!K41+'НЧелны СТС'!K41+'Нижнекамск СТС'!K41</f>
        <v>0</v>
      </c>
      <c r="L41" s="31">
        <f>'Казань СТС '!L41+'НЧелны СТС'!L41+'Нижнекамск СТС'!L41</f>
        <v>0</v>
      </c>
      <c r="M41" s="31">
        <f>'Казань СТС '!M41+'НЧелны СТС'!M41+'Нижнекамск СТС'!M41</f>
        <v>0</v>
      </c>
      <c r="N41" s="31">
        <f>'Казань СТС '!N41+'НЧелны СТС'!N41+'Нижнекамск СТС'!N41</f>
        <v>0</v>
      </c>
      <c r="O41" s="31">
        <f>'Казань СТС '!O41+'НЧелны СТС'!O41+'Нижнекамск СТС'!O41</f>
        <v>0</v>
      </c>
      <c r="P41" s="20">
        <f t="shared" si="1"/>
        <v>0</v>
      </c>
    </row>
    <row r="42" spans="1:16" ht="36" customHeight="1">
      <c r="A42" s="18" t="s">
        <v>158</v>
      </c>
      <c r="B42" s="210" t="s">
        <v>159</v>
      </c>
      <c r="C42" s="211"/>
      <c r="D42" s="25">
        <f>D43+D44+D45+D46</f>
        <v>0</v>
      </c>
      <c r="E42" s="25">
        <f t="shared" ref="E42:O42" si="7">E43+E44+E45+E46</f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0</v>
      </c>
      <c r="K42" s="25">
        <f t="shared" si="7"/>
        <v>119657</v>
      </c>
      <c r="L42" s="25">
        <f t="shared" si="7"/>
        <v>27397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147054</v>
      </c>
    </row>
    <row r="43" spans="1:16" ht="15.75">
      <c r="A43" s="24" t="s">
        <v>160</v>
      </c>
      <c r="B43" s="208" t="s">
        <v>137</v>
      </c>
      <c r="C43" s="209"/>
      <c r="D43" s="31">
        <f>'Казань СТС '!D43+'НЧелны СТС'!D43+'Нижнекамск СТС'!D43</f>
        <v>0</v>
      </c>
      <c r="E43" s="31">
        <f>'Казань СТС '!E43+'НЧелны СТС'!E43+'Нижнекамск СТС'!E43</f>
        <v>0</v>
      </c>
      <c r="F43" s="31">
        <f>'Казань СТС '!F43+'НЧелны СТС'!F43+'Нижнекамск СТС'!F43</f>
        <v>0</v>
      </c>
      <c r="G43" s="31">
        <f>'Казань СТС '!G43+'НЧелны СТС'!G43+'Нижнекамск СТС'!G43</f>
        <v>0</v>
      </c>
      <c r="H43" s="31">
        <f>'Казань СТС '!H43+'НЧелны СТС'!H43+'Нижнекамск СТС'!H43</f>
        <v>0</v>
      </c>
      <c r="I43" s="31">
        <f>'Казань СТС '!I43+'НЧелны СТС'!I43+'Нижнекамск СТС'!I43</f>
        <v>0</v>
      </c>
      <c r="J43" s="31">
        <f>'Казань СТС '!J43+'НЧелны СТС'!J43+'Нижнекамск СТС'!J43</f>
        <v>0</v>
      </c>
      <c r="K43" s="31">
        <f>'Казань СТС '!K43+'НЧелны СТС'!K43+'Нижнекамск СТС'!K43</f>
        <v>106559</v>
      </c>
      <c r="L43" s="31">
        <f>'Казань СТС '!L43+'НЧелны СТС'!L43+'Нижнекамск СТС'!L43</f>
        <v>26647</v>
      </c>
      <c r="M43" s="31">
        <f>'Казань СТС '!M43+'НЧелны СТС'!M43+'Нижнекамск СТС'!M43</f>
        <v>0</v>
      </c>
      <c r="N43" s="31">
        <f>'Казань СТС '!N43+'НЧелны СТС'!N43+'Нижнекамск СТС'!N43</f>
        <v>0</v>
      </c>
      <c r="O43" s="31">
        <f>'Казань СТС '!O43+'НЧелны СТС'!O43+'Нижнекамск СТС'!O43</f>
        <v>0</v>
      </c>
      <c r="P43" s="20">
        <f t="shared" si="1"/>
        <v>133206</v>
      </c>
    </row>
    <row r="44" spans="1:16" ht="15.75">
      <c r="A44" s="24" t="s">
        <v>161</v>
      </c>
      <c r="B44" s="208" t="s">
        <v>139</v>
      </c>
      <c r="C44" s="209"/>
      <c r="D44" s="31">
        <f>'Казань СТС '!D44+'НЧелны СТС'!D44+'Нижнекамск СТС'!D44</f>
        <v>0</v>
      </c>
      <c r="E44" s="31">
        <f>'Казань СТС '!E44+'НЧелны СТС'!E44+'Нижнекамск СТС'!E44</f>
        <v>0</v>
      </c>
      <c r="F44" s="31">
        <f>'Казань СТС '!F44+'НЧелны СТС'!F44+'Нижнекамск СТС'!F44</f>
        <v>0</v>
      </c>
      <c r="G44" s="31">
        <f>'Казань СТС '!G44+'НЧелны СТС'!G44+'Нижнекамск СТС'!G44</f>
        <v>0</v>
      </c>
      <c r="H44" s="31">
        <f>'Казань СТС '!H44+'НЧелны СТС'!H44+'Нижнекамск СТС'!H44</f>
        <v>0</v>
      </c>
      <c r="I44" s="31">
        <f>'Казань СТС '!I44+'НЧелны СТС'!I44+'Нижнекамск СТС'!I44</f>
        <v>0</v>
      </c>
      <c r="J44" s="31">
        <f>'Казань СТС '!J44+'НЧелны СТС'!J44+'Нижнекамск СТС'!J44</f>
        <v>0</v>
      </c>
      <c r="K44" s="31">
        <f>'Казань СТС '!K44+'НЧелны СТС'!K44+'Нижнекамск СТС'!K44</f>
        <v>13098</v>
      </c>
      <c r="L44" s="31">
        <f>'Казань СТС '!L44+'НЧелны СТС'!L44+'Нижнекамск СТС'!L44</f>
        <v>750</v>
      </c>
      <c r="M44" s="31">
        <f>'Казань СТС '!M44+'НЧелны СТС'!M44+'Нижнекамск СТС'!M44</f>
        <v>0</v>
      </c>
      <c r="N44" s="31">
        <f>'Казань СТС '!N44+'НЧелны СТС'!N44+'Нижнекамск СТС'!N44</f>
        <v>0</v>
      </c>
      <c r="O44" s="31">
        <f>'Казань СТС '!O44+'НЧелны СТС'!O44+'Нижнекамск СТС'!O44</f>
        <v>0</v>
      </c>
      <c r="P44" s="20">
        <f t="shared" si="1"/>
        <v>13848</v>
      </c>
    </row>
    <row r="45" spans="1:16" ht="15.75">
      <c r="A45" s="24" t="s">
        <v>162</v>
      </c>
      <c r="B45" s="208" t="s">
        <v>141</v>
      </c>
      <c r="C45" s="209"/>
      <c r="D45" s="31">
        <f>'Казань СТС '!D45+'НЧелны СТС'!D45+'Нижнекамск СТС'!D45</f>
        <v>0</v>
      </c>
      <c r="E45" s="31">
        <f>'Казань СТС '!E45+'НЧелны СТС'!E45+'Нижнекамск СТС'!E45</f>
        <v>0</v>
      </c>
      <c r="F45" s="31">
        <f>'Казань СТС '!F45+'НЧелны СТС'!F45+'Нижнекамск СТС'!F45</f>
        <v>0</v>
      </c>
      <c r="G45" s="31">
        <f>'Казань СТС '!G45+'НЧелны СТС'!G45+'Нижнекамск СТС'!G45</f>
        <v>0</v>
      </c>
      <c r="H45" s="31">
        <f>'Казань СТС '!H45+'НЧелны СТС'!H45+'Нижнекамск СТС'!H45</f>
        <v>0</v>
      </c>
      <c r="I45" s="31">
        <f>'Казань СТС '!I45+'НЧелны СТС'!I45+'Нижнекамск СТС'!I45</f>
        <v>0</v>
      </c>
      <c r="J45" s="31">
        <f>'Казань СТС '!J45+'НЧелны СТС'!J45+'Нижнекамск СТС'!J45</f>
        <v>0</v>
      </c>
      <c r="K45" s="31">
        <f>'Казань СТС '!K45+'НЧелны СТС'!K45+'Нижнекамск СТС'!K45</f>
        <v>0</v>
      </c>
      <c r="L45" s="31">
        <f>'Казань СТС '!L45+'НЧелны СТС'!L45+'Нижнекамск СТС'!L45</f>
        <v>0</v>
      </c>
      <c r="M45" s="31">
        <f>'Казань СТС '!M45+'НЧелны СТС'!M45+'Нижнекамск СТС'!M45</f>
        <v>0</v>
      </c>
      <c r="N45" s="31">
        <f>'Казань СТС '!N45+'НЧелны СТС'!N45+'Нижнекамск СТС'!N45</f>
        <v>0</v>
      </c>
      <c r="O45" s="31">
        <f>'Казань СТС '!O45+'НЧелны СТС'!O45+'Нижнекамск СТС'!O45</f>
        <v>0</v>
      </c>
      <c r="P45" s="20">
        <f t="shared" si="1"/>
        <v>0</v>
      </c>
    </row>
    <row r="46" spans="1:16" ht="15.75">
      <c r="A46" s="24" t="s">
        <v>163</v>
      </c>
      <c r="B46" s="210" t="s">
        <v>143</v>
      </c>
      <c r="C46" s="211"/>
      <c r="D46" s="25">
        <f>D47+D48</f>
        <v>0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0</v>
      </c>
    </row>
    <row r="47" spans="1:16" ht="15.75">
      <c r="A47" s="24" t="s">
        <v>164</v>
      </c>
      <c r="B47" s="208" t="s">
        <v>145</v>
      </c>
      <c r="C47" s="209"/>
      <c r="D47" s="31">
        <f>'Казань СТС '!D47+'НЧелны СТС'!D47+'Нижнекамск СТС'!D47</f>
        <v>0</v>
      </c>
      <c r="E47" s="31">
        <f>'Казань СТС '!E47+'НЧелны СТС'!E47+'Нижнекамск СТС'!E47</f>
        <v>0</v>
      </c>
      <c r="F47" s="31">
        <f>'Казань СТС '!F47+'НЧелны СТС'!F47+'Нижнекамск СТС'!F47</f>
        <v>0</v>
      </c>
      <c r="G47" s="31">
        <f>'Казань СТС '!G47+'НЧелны СТС'!G47+'Нижнекамск СТС'!G47</f>
        <v>0</v>
      </c>
      <c r="H47" s="31">
        <f>'Казань СТС '!H47+'НЧелны СТС'!H47+'Нижнекамск СТС'!H47</f>
        <v>0</v>
      </c>
      <c r="I47" s="31">
        <f>'Казань СТС '!I47+'НЧелны СТС'!I47+'Нижнекамск СТС'!I47</f>
        <v>0</v>
      </c>
      <c r="J47" s="31">
        <f>'Казань СТС '!J47+'НЧелны СТС'!J47+'Нижнекамск СТС'!J47</f>
        <v>0</v>
      </c>
      <c r="K47" s="31">
        <f>'Казань СТС '!K47+'НЧелны СТС'!K47+'Нижнекамск СТС'!K47</f>
        <v>0</v>
      </c>
      <c r="L47" s="31">
        <f>'Казань СТС '!L47+'НЧелны СТС'!L47+'Нижнекамск СТС'!L47</f>
        <v>0</v>
      </c>
      <c r="M47" s="31">
        <f>'Казань СТС '!M47+'НЧелны СТС'!M47+'Нижнекамск СТС'!M47</f>
        <v>0</v>
      </c>
      <c r="N47" s="31">
        <f>'Казань СТС '!N47+'НЧелны СТС'!N47+'Нижнекамск СТС'!N47</f>
        <v>0</v>
      </c>
      <c r="O47" s="31">
        <f>'Казань СТС '!O47+'НЧелны СТС'!O47+'Нижнекамск СТС'!O47</f>
        <v>0</v>
      </c>
      <c r="P47" s="20">
        <f t="shared" si="1"/>
        <v>0</v>
      </c>
    </row>
    <row r="48" spans="1:16" ht="15.75">
      <c r="A48" s="24" t="s">
        <v>165</v>
      </c>
      <c r="B48" s="208" t="s">
        <v>147</v>
      </c>
      <c r="C48" s="209"/>
      <c r="D48" s="31">
        <f>'Казань СТС '!D48+'НЧелны СТС'!D48+'Нижнекамск СТС'!D48</f>
        <v>0</v>
      </c>
      <c r="E48" s="31">
        <f>'Казань СТС '!E48+'НЧелны СТС'!E48+'Нижнекамск СТС'!E48</f>
        <v>0</v>
      </c>
      <c r="F48" s="31">
        <f>'Казань СТС '!F48+'НЧелны СТС'!F48+'Нижнекамск СТС'!F48</f>
        <v>0</v>
      </c>
      <c r="G48" s="31">
        <f>'Казань СТС '!G48+'НЧелны СТС'!G48+'Нижнекамск СТС'!G48</f>
        <v>0</v>
      </c>
      <c r="H48" s="31">
        <f>'Казань СТС '!H48+'НЧелны СТС'!H48+'Нижнекамск СТС'!H48</f>
        <v>0</v>
      </c>
      <c r="I48" s="31">
        <f>'Казань СТС '!I48+'НЧелны СТС'!I48+'Нижнекамск СТС'!I48</f>
        <v>0</v>
      </c>
      <c r="J48" s="31">
        <f>'Казань СТС '!J48+'НЧелны СТС'!J48+'Нижнекамск СТС'!J48</f>
        <v>0</v>
      </c>
      <c r="K48" s="31">
        <f>'Казань СТС '!K48+'НЧелны СТС'!K48+'Нижнекамск СТС'!K48</f>
        <v>0</v>
      </c>
      <c r="L48" s="31">
        <f>'Казань СТС '!L48+'НЧелны СТС'!L48+'Нижнекамск СТС'!L48</f>
        <v>0</v>
      </c>
      <c r="M48" s="31">
        <f>'Казань СТС '!M48+'НЧелны СТС'!M48+'Нижнекамск СТС'!M48</f>
        <v>0</v>
      </c>
      <c r="N48" s="31">
        <f>'Казань СТС '!N48+'НЧелны СТС'!N48+'Нижнекамск СТС'!N48</f>
        <v>0</v>
      </c>
      <c r="O48" s="31">
        <f>'Казань СТС '!O48+'НЧелны СТС'!O48+'Нижнекамск СТС'!O48</f>
        <v>0</v>
      </c>
      <c r="P48" s="20">
        <f t="shared" si="1"/>
        <v>0</v>
      </c>
    </row>
    <row r="49" spans="1:16" ht="70.5" customHeight="1">
      <c r="A49" s="18" t="s">
        <v>166</v>
      </c>
      <c r="B49" s="206" t="s">
        <v>167</v>
      </c>
      <c r="C49" s="207"/>
      <c r="D49" s="23">
        <f>D50+D51+D52+D53</f>
        <v>0</v>
      </c>
      <c r="E49" s="23">
        <f t="shared" ref="E49:O49" si="9">E50+E51+E52+E53</f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1634</v>
      </c>
      <c r="L49" s="23">
        <f t="shared" si="9"/>
        <v>19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1653</v>
      </c>
    </row>
    <row r="50" spans="1:16" ht="15.75">
      <c r="A50" s="24" t="s">
        <v>168</v>
      </c>
      <c r="B50" s="208" t="s">
        <v>137</v>
      </c>
      <c r="C50" s="209"/>
      <c r="D50" s="31">
        <f>'Казань СТС '!D50+'НЧелны СТС'!D50+'Нижнекамск СТС'!D50</f>
        <v>0</v>
      </c>
      <c r="E50" s="31">
        <f>'Казань СТС '!E50+'НЧелны СТС'!E50+'Нижнекамск СТС'!E50</f>
        <v>0</v>
      </c>
      <c r="F50" s="31">
        <f>'Казань СТС '!F50+'НЧелны СТС'!F50+'Нижнекамск СТС'!F50</f>
        <v>0</v>
      </c>
      <c r="G50" s="31">
        <f>'Казань СТС '!G50+'НЧелны СТС'!G50+'Нижнекамск СТС'!G50</f>
        <v>0</v>
      </c>
      <c r="H50" s="31">
        <f>'Казань СТС '!H50+'НЧелны СТС'!H50+'Нижнекамск СТС'!H50</f>
        <v>0</v>
      </c>
      <c r="I50" s="31">
        <f>'Казань СТС '!I50+'НЧелны СТС'!I50+'Нижнекамск СТС'!I50</f>
        <v>0</v>
      </c>
      <c r="J50" s="31">
        <f>'Казань СТС '!J50+'НЧелны СТС'!J50+'Нижнекамск СТС'!J50</f>
        <v>0</v>
      </c>
      <c r="K50" s="31">
        <f>'Казань СТС '!K50+'НЧелны СТС'!K50+'Нижнекамск СТС'!K50</f>
        <v>1573</v>
      </c>
      <c r="L50" s="31">
        <f>'Казань СТС '!L50+'НЧелны СТС'!L50+'Нижнекамск СТС'!L50</f>
        <v>16</v>
      </c>
      <c r="M50" s="31">
        <f>'Казань СТС '!M50+'НЧелны СТС'!M50+'Нижнекамск СТС'!M50</f>
        <v>0</v>
      </c>
      <c r="N50" s="31">
        <f>'Казань СТС '!N50+'НЧелны СТС'!N50+'Нижнекамск СТС'!N50</f>
        <v>0</v>
      </c>
      <c r="O50" s="31">
        <f>'Казань СТС '!O50+'НЧелны СТС'!O50+'Нижнекамск СТС'!O50</f>
        <v>0</v>
      </c>
      <c r="P50" s="20">
        <f t="shared" si="1"/>
        <v>1589</v>
      </c>
    </row>
    <row r="51" spans="1:16" ht="15.75">
      <c r="A51" s="24" t="s">
        <v>169</v>
      </c>
      <c r="B51" s="208" t="s">
        <v>139</v>
      </c>
      <c r="C51" s="209"/>
      <c r="D51" s="31">
        <f>'Казань СТС '!D51+'НЧелны СТС'!D51+'Нижнекамск СТС'!D51</f>
        <v>0</v>
      </c>
      <c r="E51" s="31">
        <f>'Казань СТС '!E51+'НЧелны СТС'!E51+'Нижнекамск СТС'!E51</f>
        <v>0</v>
      </c>
      <c r="F51" s="31">
        <f>'Казань СТС '!F51+'НЧелны СТС'!F51+'Нижнекамск СТС'!F51</f>
        <v>0</v>
      </c>
      <c r="G51" s="31">
        <f>'Казань СТС '!G51+'НЧелны СТС'!G51+'Нижнекамск СТС'!G51</f>
        <v>0</v>
      </c>
      <c r="H51" s="31">
        <f>'Казань СТС '!H51+'НЧелны СТС'!H51+'Нижнекамск СТС'!H51</f>
        <v>0</v>
      </c>
      <c r="I51" s="31">
        <f>'Казань СТС '!I51+'НЧелны СТС'!I51+'Нижнекамск СТС'!I51</f>
        <v>0</v>
      </c>
      <c r="J51" s="31">
        <f>'Казань СТС '!J51+'НЧелны СТС'!J51+'Нижнекамск СТС'!J51</f>
        <v>0</v>
      </c>
      <c r="K51" s="31">
        <f>'Казань СТС '!K51+'НЧелны СТС'!K51+'Нижнекамск СТС'!K51</f>
        <v>61</v>
      </c>
      <c r="L51" s="31">
        <f>'Казань СТС '!L51+'НЧелны СТС'!L51+'Нижнекамск СТС'!L51</f>
        <v>3</v>
      </c>
      <c r="M51" s="31">
        <f>'Казань СТС '!M51+'НЧелны СТС'!M51+'Нижнекамск СТС'!M51</f>
        <v>0</v>
      </c>
      <c r="N51" s="31">
        <f>'Казань СТС '!N51+'НЧелны СТС'!N51+'Нижнекамск СТС'!N51</f>
        <v>0</v>
      </c>
      <c r="O51" s="31">
        <f>'Казань СТС '!O51+'НЧелны СТС'!O51+'Нижнекамск СТС'!O51</f>
        <v>0</v>
      </c>
      <c r="P51" s="20">
        <f t="shared" si="1"/>
        <v>64</v>
      </c>
    </row>
    <row r="52" spans="1:16" ht="15.75">
      <c r="A52" s="24" t="s">
        <v>170</v>
      </c>
      <c r="B52" s="208" t="s">
        <v>141</v>
      </c>
      <c r="C52" s="209"/>
      <c r="D52" s="31">
        <f>'Казань СТС '!D52+'НЧелны СТС'!D52+'Нижнекамск СТС'!D52</f>
        <v>0</v>
      </c>
      <c r="E52" s="31">
        <f>'Казань СТС '!E52+'НЧелны СТС'!E52+'Нижнекамск СТС'!E52</f>
        <v>0</v>
      </c>
      <c r="F52" s="31">
        <f>'Казань СТС '!F52+'НЧелны СТС'!F52+'Нижнекамск СТС'!F52</f>
        <v>0</v>
      </c>
      <c r="G52" s="31">
        <f>'Казань СТС '!G52+'НЧелны СТС'!G52+'Нижнекамск СТС'!G52</f>
        <v>0</v>
      </c>
      <c r="H52" s="31">
        <f>'Казань СТС '!H52+'НЧелны СТС'!H52+'Нижнекамск СТС'!H52</f>
        <v>0</v>
      </c>
      <c r="I52" s="31">
        <f>'Казань СТС '!I52+'НЧелны СТС'!I52+'Нижнекамск СТС'!I52</f>
        <v>0</v>
      </c>
      <c r="J52" s="31">
        <f>'Казань СТС '!J52+'НЧелны СТС'!J52+'Нижнекамск СТС'!J52</f>
        <v>0</v>
      </c>
      <c r="K52" s="31">
        <f>'Казань СТС '!K52+'НЧелны СТС'!K52+'Нижнекамск СТС'!K52</f>
        <v>0</v>
      </c>
      <c r="L52" s="31">
        <f>'Казань СТС '!L52+'НЧелны СТС'!L52+'Нижнекамск СТС'!L52</f>
        <v>0</v>
      </c>
      <c r="M52" s="31">
        <f>'Казань СТС '!M52+'НЧелны СТС'!M52+'Нижнекамск СТС'!M52</f>
        <v>0</v>
      </c>
      <c r="N52" s="31">
        <f>'Казань СТС '!N52+'НЧелны СТС'!N52+'Нижнекамск СТС'!N52</f>
        <v>0</v>
      </c>
      <c r="O52" s="31">
        <f>'Казань СТС '!O52+'НЧелны СТС'!O52+'Нижнекамск СТС'!O52</f>
        <v>0</v>
      </c>
      <c r="P52" s="20">
        <f t="shared" si="1"/>
        <v>0</v>
      </c>
    </row>
    <row r="53" spans="1:16" ht="15.75">
      <c r="A53" s="24" t="s">
        <v>171</v>
      </c>
      <c r="B53" s="210" t="s">
        <v>143</v>
      </c>
      <c r="C53" s="211"/>
      <c r="D53" s="25">
        <f>D54+D55</f>
        <v>0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0</v>
      </c>
    </row>
    <row r="54" spans="1:16" ht="15.75">
      <c r="A54" s="24" t="s">
        <v>172</v>
      </c>
      <c r="B54" s="208" t="s">
        <v>145</v>
      </c>
      <c r="C54" s="209"/>
      <c r="D54" s="31">
        <f>'Казань СТС '!D54+'НЧелны СТС'!D54+'Нижнекамск СТС'!D54</f>
        <v>0</v>
      </c>
      <c r="E54" s="31">
        <f>'Казань СТС '!E54+'НЧелны СТС'!E54+'Нижнекамск СТС'!E54</f>
        <v>0</v>
      </c>
      <c r="F54" s="31">
        <f>'Казань СТС '!F54+'НЧелны СТС'!F54+'Нижнекамск СТС'!F54</f>
        <v>0</v>
      </c>
      <c r="G54" s="31">
        <f>'Казань СТС '!G54+'НЧелны СТС'!G54+'Нижнекамск СТС'!G54</f>
        <v>0</v>
      </c>
      <c r="H54" s="31">
        <f>'Казань СТС '!H54+'НЧелны СТС'!H54+'Нижнекамск СТС'!H54</f>
        <v>0</v>
      </c>
      <c r="I54" s="31">
        <f>'Казань СТС '!I54+'НЧелны СТС'!I54+'Нижнекамск СТС'!I54</f>
        <v>0</v>
      </c>
      <c r="J54" s="31">
        <f>'Казань СТС '!J54+'НЧелны СТС'!J54+'Нижнекамск СТС'!J54</f>
        <v>0</v>
      </c>
      <c r="K54" s="31">
        <f>'Казань СТС '!K54+'НЧелны СТС'!K54+'Нижнекамск СТС'!K54</f>
        <v>0</v>
      </c>
      <c r="L54" s="31">
        <f>'Казань СТС '!L54+'НЧелны СТС'!L54+'Нижнекамск СТС'!L54</f>
        <v>0</v>
      </c>
      <c r="M54" s="31">
        <f>'Казань СТС '!M54+'НЧелны СТС'!M54+'Нижнекамск СТС'!M54</f>
        <v>0</v>
      </c>
      <c r="N54" s="31">
        <f>'Казань СТС '!N54+'НЧелны СТС'!N54+'Нижнекамск СТС'!N54</f>
        <v>0</v>
      </c>
      <c r="O54" s="31">
        <f>'Казань СТС '!O54+'НЧелны СТС'!O54+'Нижнекамск СТС'!O54</f>
        <v>0</v>
      </c>
      <c r="P54" s="20">
        <f t="shared" si="1"/>
        <v>0</v>
      </c>
    </row>
    <row r="55" spans="1:16" ht="15.75">
      <c r="A55" s="24" t="s">
        <v>173</v>
      </c>
      <c r="B55" s="208" t="s">
        <v>147</v>
      </c>
      <c r="C55" s="209"/>
      <c r="D55" s="31">
        <f>'Казань СТС '!D55+'НЧелны СТС'!D55+'Нижнекамск СТС'!D55</f>
        <v>0</v>
      </c>
      <c r="E55" s="31">
        <f>'Казань СТС '!E55+'НЧелны СТС'!E55+'Нижнекамск СТС'!E55</f>
        <v>0</v>
      </c>
      <c r="F55" s="31">
        <f>'Казань СТС '!F55+'НЧелны СТС'!F55+'Нижнекамск СТС'!F55</f>
        <v>0</v>
      </c>
      <c r="G55" s="31">
        <f>'Казань СТС '!G55+'НЧелны СТС'!G55+'Нижнекамск СТС'!G55</f>
        <v>0</v>
      </c>
      <c r="H55" s="31">
        <f>'Казань СТС '!H55+'НЧелны СТС'!H55+'Нижнекамск СТС'!H55</f>
        <v>0</v>
      </c>
      <c r="I55" s="31">
        <f>'Казань СТС '!I55+'НЧелны СТС'!I55+'Нижнекамск СТС'!I55</f>
        <v>0</v>
      </c>
      <c r="J55" s="31">
        <f>'Казань СТС '!J55+'НЧелны СТС'!J55+'Нижнекамск СТС'!J55</f>
        <v>0</v>
      </c>
      <c r="K55" s="31">
        <f>'Казань СТС '!K55+'НЧелны СТС'!K55+'Нижнекамск СТС'!K55</f>
        <v>0</v>
      </c>
      <c r="L55" s="31">
        <f>'Казань СТС '!L55+'НЧелны СТС'!L55+'Нижнекамск СТС'!L55</f>
        <v>0</v>
      </c>
      <c r="M55" s="31">
        <f>'Казань СТС '!M55+'НЧелны СТС'!M55+'Нижнекамск СТС'!M55</f>
        <v>0</v>
      </c>
      <c r="N55" s="31">
        <f>'Казань СТС '!N55+'НЧелны СТС'!N55+'Нижнекамск СТС'!N55</f>
        <v>0</v>
      </c>
      <c r="O55" s="31">
        <f>'Казань СТС '!O55+'НЧелны СТС'!O55+'Нижнекамск СТС'!O55</f>
        <v>0</v>
      </c>
      <c r="P55" s="20">
        <f t="shared" si="1"/>
        <v>0</v>
      </c>
    </row>
    <row r="56" spans="1:16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6" ht="48" customHeight="1">
      <c r="A57" s="24" t="s">
        <v>175</v>
      </c>
      <c r="B57" s="217" t="s">
        <v>176</v>
      </c>
      <c r="C57" s="218"/>
      <c r="D57" s="28">
        <f>D58+D59+D60+D61</f>
        <v>0</v>
      </c>
      <c r="E57" s="28">
        <f t="shared" ref="E57:O57" si="11">E58+E59+E60+E61</f>
        <v>0</v>
      </c>
      <c r="F57" s="28">
        <f t="shared" si="11"/>
        <v>0</v>
      </c>
      <c r="G57" s="28">
        <f t="shared" si="11"/>
        <v>0</v>
      </c>
      <c r="H57" s="28">
        <f t="shared" si="11"/>
        <v>0</v>
      </c>
      <c r="I57" s="28">
        <f t="shared" si="11"/>
        <v>0</v>
      </c>
      <c r="J57" s="28">
        <f t="shared" si="11"/>
        <v>0</v>
      </c>
      <c r="K57" s="28">
        <f t="shared" si="11"/>
        <v>286332500</v>
      </c>
      <c r="L57" s="28">
        <f t="shared" si="11"/>
        <v>76369000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362701500</v>
      </c>
    </row>
    <row r="58" spans="1:16" ht="15.75">
      <c r="A58" s="24" t="s">
        <v>178</v>
      </c>
      <c r="B58" s="208" t="s">
        <v>137</v>
      </c>
      <c r="C58" s="209"/>
      <c r="D58" s="31">
        <f>'Казань СТС '!D58+'НЧелны СТС'!D58+'Нижнекамск СТС'!D58</f>
        <v>0</v>
      </c>
      <c r="E58" s="31">
        <f>'Казань СТС '!E58+'НЧелны СТС'!E58+'Нижнекамск СТС'!E58</f>
        <v>0</v>
      </c>
      <c r="F58" s="31">
        <f>'Казань СТС '!F58+'НЧелны СТС'!F58+'Нижнекамск СТС'!F58</f>
        <v>0</v>
      </c>
      <c r="G58" s="31">
        <f>'Казань СТС '!G58+'НЧелны СТС'!G58+'Нижнекамск СТС'!G58</f>
        <v>0</v>
      </c>
      <c r="H58" s="31">
        <f>'Казань СТС '!H58+'НЧелны СТС'!H58+'Нижнекамск СТС'!H58</f>
        <v>0</v>
      </c>
      <c r="I58" s="31">
        <f>'Казань СТС '!I58+'НЧелны СТС'!I58+'Нижнекамск СТС'!I58</f>
        <v>0</v>
      </c>
      <c r="J58" s="31">
        <f>'Казань СТС '!J58+'НЧелны СТС'!J58+'Нижнекамск СТС'!J58</f>
        <v>0</v>
      </c>
      <c r="K58" s="31">
        <f>'Казань СТС '!K58+'НЧелны СТС'!K58+'Нижнекамск СТС'!K58</f>
        <v>266390000</v>
      </c>
      <c r="L58" s="31">
        <f>'Казань СТС '!L58+'НЧелны СТС'!L58+'Нижнекамск СТС'!L58</f>
        <v>53294000</v>
      </c>
      <c r="M58" s="31">
        <f>'Казань СТС '!M58+'НЧелны СТС'!M58+'Нижнекамск СТС'!M58</f>
        <v>0</v>
      </c>
      <c r="N58" s="31">
        <f>'Казань СТС '!N58+'НЧелны СТС'!N58+'Нижнекамск СТС'!N58</f>
        <v>0</v>
      </c>
      <c r="O58" s="31">
        <f>'Казань СТС '!O58+'НЧелны СТС'!O58+'Нижнекамск СТС'!O58</f>
        <v>0</v>
      </c>
      <c r="P58" s="20">
        <f t="shared" si="1"/>
        <v>319684000</v>
      </c>
    </row>
    <row r="59" spans="1:16" ht="15.75">
      <c r="A59" s="24" t="s">
        <v>179</v>
      </c>
      <c r="B59" s="208" t="s">
        <v>139</v>
      </c>
      <c r="C59" s="209"/>
      <c r="D59" s="31">
        <f>'Казань СТС '!D59+'НЧелны СТС'!D59+'Нижнекамск СТС'!D59</f>
        <v>0</v>
      </c>
      <c r="E59" s="31">
        <f>'Казань СТС '!E59+'НЧелны СТС'!E59+'Нижнекамск СТС'!E59</f>
        <v>0</v>
      </c>
      <c r="F59" s="31">
        <f>'Казань СТС '!F59+'НЧелны СТС'!F59+'Нижнекамск СТС'!F59</f>
        <v>0</v>
      </c>
      <c r="G59" s="31">
        <f>'Казань СТС '!G59+'НЧелны СТС'!G59+'Нижнекамск СТС'!G59</f>
        <v>0</v>
      </c>
      <c r="H59" s="31">
        <f>'Казань СТС '!H59+'НЧелны СТС'!H59+'Нижнекамск СТС'!H59</f>
        <v>0</v>
      </c>
      <c r="I59" s="31">
        <f>'Казань СТС '!I59+'НЧелны СТС'!I59+'Нижнекамск СТС'!I59</f>
        <v>0</v>
      </c>
      <c r="J59" s="31">
        <f>'Казань СТС '!J59+'НЧелны СТС'!J59+'Нижнекамск СТС'!J59</f>
        <v>0</v>
      </c>
      <c r="K59" s="31">
        <f>'Казань СТС '!K59+'НЧелны СТС'!K59+'Нижнекамск СТС'!K59</f>
        <v>19942500</v>
      </c>
      <c r="L59" s="31">
        <f>'Казань СТС '!L59+'НЧелны СТС'!L59+'Нижнекамск СТС'!L59</f>
        <v>23075000</v>
      </c>
      <c r="M59" s="31">
        <f>'Казань СТС '!M59+'НЧелны СТС'!M59+'Нижнекамск СТС'!M59</f>
        <v>0</v>
      </c>
      <c r="N59" s="31">
        <f>'Казань СТС '!N59+'НЧелны СТС'!N59+'Нижнекамск СТС'!N59</f>
        <v>0</v>
      </c>
      <c r="O59" s="31">
        <f>'Казань СТС '!O59+'НЧелны СТС'!O59+'Нижнекамск СТС'!O59</f>
        <v>0</v>
      </c>
      <c r="P59" s="20">
        <f t="shared" si="1"/>
        <v>43017500</v>
      </c>
    </row>
    <row r="60" spans="1:16" ht="15.75">
      <c r="A60" s="24" t="s">
        <v>180</v>
      </c>
      <c r="B60" s="208" t="s">
        <v>141</v>
      </c>
      <c r="C60" s="209"/>
      <c r="D60" s="31">
        <f>'Казань СТС '!D60+'НЧелны СТС'!D60+'Нижнекамск СТС'!D60</f>
        <v>0</v>
      </c>
      <c r="E60" s="31">
        <f>'Казань СТС '!E60+'НЧелны СТС'!E60+'Нижнекамск СТС'!E60</f>
        <v>0</v>
      </c>
      <c r="F60" s="31">
        <f>'Казань СТС '!F60+'НЧелны СТС'!F60+'Нижнекамск СТС'!F60</f>
        <v>0</v>
      </c>
      <c r="G60" s="31">
        <f>'Казань СТС '!G60+'НЧелны СТС'!G60+'Нижнекамск СТС'!G60</f>
        <v>0</v>
      </c>
      <c r="H60" s="31">
        <f>'Казань СТС '!H60+'НЧелны СТС'!H60+'Нижнекамск СТС'!H60</f>
        <v>0</v>
      </c>
      <c r="I60" s="31">
        <f>'Казань СТС '!I60+'НЧелны СТС'!I60+'Нижнекамск СТС'!I60</f>
        <v>0</v>
      </c>
      <c r="J60" s="31">
        <f>'Казань СТС '!J60+'НЧелны СТС'!J60+'Нижнекамск СТС'!J60</f>
        <v>0</v>
      </c>
      <c r="K60" s="31">
        <f>'Казань СТС '!K60+'НЧелны СТС'!K60+'Нижнекамск СТС'!K60</f>
        <v>0</v>
      </c>
      <c r="L60" s="31">
        <f>'Казань СТС '!L60+'НЧелны СТС'!L60+'Нижнекамск СТС'!L60</f>
        <v>0</v>
      </c>
      <c r="M60" s="31">
        <f>'Казань СТС '!M60+'НЧелны СТС'!M60+'Нижнекамск СТС'!M60</f>
        <v>0</v>
      </c>
      <c r="N60" s="31">
        <f>'Казань СТС '!N60+'НЧелны СТС'!N60+'Нижнекамск СТС'!N60</f>
        <v>0</v>
      </c>
      <c r="O60" s="31">
        <f>'Казань СТС '!O60+'НЧелны СТС'!O60+'Нижнекамск СТС'!O60</f>
        <v>0</v>
      </c>
      <c r="P60" s="20">
        <f t="shared" si="1"/>
        <v>0</v>
      </c>
    </row>
    <row r="61" spans="1:16" ht="15.75">
      <c r="A61" s="24" t="s">
        <v>181</v>
      </c>
      <c r="B61" s="219" t="s">
        <v>143</v>
      </c>
      <c r="C61" s="220"/>
      <c r="D61" s="28">
        <f>D62+D63</f>
        <v>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0</v>
      </c>
    </row>
    <row r="62" spans="1:16" ht="15.75">
      <c r="A62" s="24" t="s">
        <v>182</v>
      </c>
      <c r="B62" s="208" t="s">
        <v>145</v>
      </c>
      <c r="C62" s="209"/>
      <c r="D62" s="31">
        <f>'Казань СТС '!D62+'НЧелны СТС'!D62+'Нижнекамск СТС'!D62</f>
        <v>0</v>
      </c>
      <c r="E62" s="31">
        <f>'Казань СТС '!E62+'НЧелны СТС'!E62+'Нижнекамск СТС'!E62</f>
        <v>0</v>
      </c>
      <c r="F62" s="31">
        <f>'Казань СТС '!F62+'НЧелны СТС'!F62+'Нижнекамск СТС'!F62</f>
        <v>0</v>
      </c>
      <c r="G62" s="31">
        <f>'Казань СТС '!G62+'НЧелны СТС'!G62+'Нижнекамск СТС'!G62</f>
        <v>0</v>
      </c>
      <c r="H62" s="31">
        <f>'Казань СТС '!H62+'НЧелны СТС'!H62+'Нижнекамск СТС'!H62</f>
        <v>0</v>
      </c>
      <c r="I62" s="31">
        <f>'Казань СТС '!I62+'НЧелны СТС'!I62+'Нижнекамск СТС'!I62</f>
        <v>0</v>
      </c>
      <c r="J62" s="31">
        <f>'Казань СТС '!J62+'НЧелны СТС'!J62+'Нижнекамск СТС'!J62</f>
        <v>0</v>
      </c>
      <c r="K62" s="31">
        <f>'Казань СТС '!K62+'НЧелны СТС'!K62+'Нижнекамск СТС'!K62</f>
        <v>0</v>
      </c>
      <c r="L62" s="31">
        <f>'Казань СТС '!L62+'НЧелны СТС'!L62+'Нижнекамск СТС'!L62</f>
        <v>0</v>
      </c>
      <c r="M62" s="31">
        <f>'Казань СТС '!M62+'НЧелны СТС'!M62+'Нижнекамск СТС'!M62</f>
        <v>0</v>
      </c>
      <c r="N62" s="31">
        <f>'Казань СТС '!N62+'НЧелны СТС'!N62+'Нижнекамск СТС'!N62</f>
        <v>0</v>
      </c>
      <c r="O62" s="31">
        <f>'Казань СТС '!O62+'НЧелны СТС'!O62+'Нижнекамск СТС'!O62</f>
        <v>0</v>
      </c>
      <c r="P62" s="20">
        <f t="shared" si="1"/>
        <v>0</v>
      </c>
    </row>
    <row r="63" spans="1:16" ht="15.75">
      <c r="A63" s="24" t="s">
        <v>183</v>
      </c>
      <c r="B63" s="208" t="s">
        <v>147</v>
      </c>
      <c r="C63" s="209"/>
      <c r="D63" s="31">
        <f>'Казань СТС '!D63+'НЧелны СТС'!D63+'Нижнекамск СТС'!D63</f>
        <v>0</v>
      </c>
      <c r="E63" s="31">
        <f>'Казань СТС '!E63+'НЧелны СТС'!E63+'Нижнекамск СТС'!E63</f>
        <v>0</v>
      </c>
      <c r="F63" s="31">
        <f>'Казань СТС '!F63+'НЧелны СТС'!F63+'Нижнекамск СТС'!F63</f>
        <v>0</v>
      </c>
      <c r="G63" s="31">
        <f>'Казань СТС '!G63+'НЧелны СТС'!G63+'Нижнекамск СТС'!G63</f>
        <v>0</v>
      </c>
      <c r="H63" s="31">
        <f>'Казань СТС '!H63+'НЧелны СТС'!H63+'Нижнекамск СТС'!H63</f>
        <v>0</v>
      </c>
      <c r="I63" s="31">
        <f>'Казань СТС '!I63+'НЧелны СТС'!I63+'Нижнекамск СТС'!I63</f>
        <v>0</v>
      </c>
      <c r="J63" s="31">
        <f>'Казань СТС '!J63+'НЧелны СТС'!J63+'Нижнекамск СТС'!J63</f>
        <v>0</v>
      </c>
      <c r="K63" s="31">
        <f>'Казань СТС '!K63+'НЧелны СТС'!K63+'Нижнекамск СТС'!K63</f>
        <v>0</v>
      </c>
      <c r="L63" s="31">
        <f>'Казань СТС '!L63+'НЧелны СТС'!L63+'Нижнекамск СТС'!L63</f>
        <v>0</v>
      </c>
      <c r="M63" s="31">
        <f>'Казань СТС '!M63+'НЧелны СТС'!M63+'Нижнекамск СТС'!M63</f>
        <v>0</v>
      </c>
      <c r="N63" s="31">
        <f>'Казань СТС '!N63+'НЧелны СТС'!N63+'Нижнекамск СТС'!N63</f>
        <v>0</v>
      </c>
      <c r="O63" s="31">
        <f>'Казань СТС '!O63+'НЧелны СТС'!O63+'Нижнекамск СТС'!O63</f>
        <v>0</v>
      </c>
      <c r="P63" s="20">
        <f t="shared" si="1"/>
        <v>0</v>
      </c>
    </row>
    <row r="64" spans="1:16" ht="101.25" customHeight="1">
      <c r="A64" s="24" t="s">
        <v>184</v>
      </c>
      <c r="B64" s="221" t="s">
        <v>185</v>
      </c>
      <c r="C64" s="222"/>
      <c r="D64" s="31">
        <f>'Казань СТС '!D64+'НЧелны СТС'!D64+'Нижнекамск СТС'!D64</f>
        <v>0</v>
      </c>
      <c r="E64" s="31">
        <f>'Казань СТС '!E64+'НЧелны СТС'!E64+'Нижнекамск СТС'!E64</f>
        <v>0</v>
      </c>
      <c r="F64" s="31">
        <f>'Казань СТС '!F64+'НЧелны СТС'!F64+'Нижнекамск СТС'!F64</f>
        <v>0</v>
      </c>
      <c r="G64" s="31">
        <f>'Казань СТС '!G64+'НЧелны СТС'!G64+'Нижнекамск СТС'!G64</f>
        <v>0</v>
      </c>
      <c r="H64" s="31">
        <f>'Казань СТС '!H64+'НЧелны СТС'!H64+'Нижнекамск СТС'!H64</f>
        <v>0</v>
      </c>
      <c r="I64" s="31">
        <f>'Казань СТС '!I64+'НЧелны СТС'!I64+'Нижнекамск СТС'!I64</f>
        <v>0</v>
      </c>
      <c r="J64" s="31">
        <f>'Казань СТС '!J64+'НЧелны СТС'!J64+'Нижнекамск СТС'!J64</f>
        <v>0</v>
      </c>
      <c r="K64" s="31">
        <f>'Казань СТС '!K64+'НЧелны СТС'!K64+'Нижнекамск СТС'!K64</f>
        <v>3828</v>
      </c>
      <c r="L64" s="31">
        <f>'Казань СТС '!L64+'НЧелны СТС'!L64+'Нижнекамск СТС'!L64</f>
        <v>2423</v>
      </c>
      <c r="M64" s="31">
        <f>'Казань СТС '!M64+'НЧелны СТС'!M64+'Нижнекамск СТС'!M64</f>
        <v>0</v>
      </c>
      <c r="N64" s="31">
        <f>'Казань СТС '!N64+'НЧелны СТС'!N64+'Нижнекамск СТС'!N64</f>
        <v>0</v>
      </c>
      <c r="O64" s="31">
        <f>'Казань СТС '!O64+'НЧелны СТС'!O64+'Нижнекамск СТС'!O64</f>
        <v>0</v>
      </c>
      <c r="P64" s="20">
        <f t="shared" si="1"/>
        <v>6251</v>
      </c>
    </row>
    <row r="65" spans="1:16" ht="101.25" customHeight="1">
      <c r="A65" s="24" t="s">
        <v>187</v>
      </c>
      <c r="B65" s="223" t="s">
        <v>188</v>
      </c>
      <c r="C65" s="209"/>
      <c r="D65" s="31">
        <f>'Казань СТС '!D65+'НЧелны СТС'!D65+'Нижнекамск СТС'!D65</f>
        <v>0</v>
      </c>
      <c r="E65" s="31">
        <f>'Казань СТС '!E65+'НЧелны СТС'!E65+'Нижнекамск СТС'!E65</f>
        <v>0</v>
      </c>
      <c r="F65" s="31">
        <f>'Казань СТС '!F65+'НЧелны СТС'!F65+'Нижнекамск СТС'!F65</f>
        <v>0</v>
      </c>
      <c r="G65" s="31">
        <f>'Казань СТС '!G65+'НЧелны СТС'!G65+'Нижнекамск СТС'!G65</f>
        <v>0</v>
      </c>
      <c r="H65" s="31">
        <f>'Казань СТС '!H65+'НЧелны СТС'!H65+'Нижнекамск СТС'!H65</f>
        <v>0</v>
      </c>
      <c r="I65" s="31">
        <f>'Казань СТС '!I65+'НЧелны СТС'!I65+'Нижнекамск СТС'!I65</f>
        <v>0</v>
      </c>
      <c r="J65" s="31">
        <f>'Казань СТС '!J65+'НЧелны СТС'!J65+'Нижнекамск СТС'!J65</f>
        <v>0</v>
      </c>
      <c r="K65" s="31">
        <f>'Казань СТС '!K65+'НЧелны СТС'!K65+'Нижнекамск СТС'!K65</f>
        <v>9416250</v>
      </c>
      <c r="L65" s="31">
        <f>'Казань СТС '!L65+'НЧелны СТС'!L65+'Нижнекамск СТС'!L65</f>
        <v>13651000</v>
      </c>
      <c r="M65" s="31">
        <f>'Казань СТС '!M65+'НЧелны СТС'!M65+'Нижнекамск СТС'!M65</f>
        <v>0</v>
      </c>
      <c r="N65" s="31">
        <f>'Казань СТС '!N65+'НЧелны СТС'!N65+'Нижнекамск СТС'!N65</f>
        <v>0</v>
      </c>
      <c r="O65" s="31">
        <f>'Казань СТС '!O65+'НЧелны СТС'!O65+'Нижнекамск СТС'!O65</f>
        <v>0</v>
      </c>
      <c r="P65" s="20">
        <f t="shared" si="1"/>
        <v>23067250</v>
      </c>
    </row>
    <row r="66" spans="1:16" ht="101.25" customHeight="1">
      <c r="A66" s="24" t="s">
        <v>189</v>
      </c>
      <c r="B66" s="223" t="s">
        <v>190</v>
      </c>
      <c r="C66" s="209"/>
      <c r="D66" s="31">
        <f>'Казань СТС '!D66+'НЧелны СТС'!D66+'Нижнекамск СТС'!D66</f>
        <v>0</v>
      </c>
      <c r="E66" s="31">
        <f>'Казань СТС '!E66+'НЧелны СТС'!E66+'Нижнекамск СТС'!E66</f>
        <v>0</v>
      </c>
      <c r="F66" s="31">
        <f>'Казань СТС '!F66+'НЧелны СТС'!F66+'Нижнекамск СТС'!F66</f>
        <v>0</v>
      </c>
      <c r="G66" s="31">
        <f>'Казань СТС '!G66+'НЧелны СТС'!G66+'Нижнекамск СТС'!G66</f>
        <v>0</v>
      </c>
      <c r="H66" s="31">
        <f>'Казань СТС '!H66+'НЧелны СТС'!H66+'Нижнекамск СТС'!H66</f>
        <v>0</v>
      </c>
      <c r="I66" s="31">
        <f>'Казань СТС '!I66+'НЧелны СТС'!I66+'Нижнекамск СТС'!I66</f>
        <v>0</v>
      </c>
      <c r="J66" s="31">
        <f>'Казань СТС '!J66+'НЧелны СТС'!J66+'Нижнекамск СТС'!J66</f>
        <v>0</v>
      </c>
      <c r="K66" s="31">
        <f>'Казань СТС '!K66+'НЧелны СТС'!K66+'Нижнекамск СТС'!K66</f>
        <v>677</v>
      </c>
      <c r="L66" s="31">
        <f>'Казань СТС '!L66+'НЧелны СТС'!L66+'Нижнекамск СТС'!L66</f>
        <v>1432</v>
      </c>
      <c r="M66" s="31">
        <f>'Казань СТС '!M66+'НЧелны СТС'!M66+'Нижнекамск СТС'!M66</f>
        <v>0</v>
      </c>
      <c r="N66" s="31">
        <f>'Казань СТС '!N66+'НЧелны СТС'!N66+'Нижнекамск СТС'!N66</f>
        <v>0</v>
      </c>
      <c r="O66" s="31">
        <f>'Казань СТС '!O66+'НЧелны СТС'!O66+'Нижнекамск СТС'!O66</f>
        <v>0</v>
      </c>
      <c r="P66" s="20">
        <f t="shared" si="1"/>
        <v>2109</v>
      </c>
    </row>
    <row r="67" spans="1:16" ht="101.25" customHeight="1">
      <c r="A67" s="24" t="s">
        <v>191</v>
      </c>
      <c r="B67" s="223" t="s">
        <v>192</v>
      </c>
      <c r="C67" s="209"/>
      <c r="D67" s="31">
        <f>'Казань СТС '!D67+'НЧелны СТС'!D67+'Нижнекамск СТС'!D67</f>
        <v>0</v>
      </c>
      <c r="E67" s="31">
        <f>'Казань СТС '!E67+'НЧелны СТС'!E67+'Нижнекамск СТС'!E67</f>
        <v>0</v>
      </c>
      <c r="F67" s="31">
        <f>'Казань СТС '!F67+'НЧелны СТС'!F67+'Нижнекамск СТС'!F67</f>
        <v>0</v>
      </c>
      <c r="G67" s="31">
        <f>'Казань СТС '!G67+'НЧелны СТС'!G67+'Нижнекамск СТС'!G67</f>
        <v>0</v>
      </c>
      <c r="H67" s="31">
        <f>'Казань СТС '!H67+'НЧелны СТС'!H67+'Нижнекамск СТС'!H67</f>
        <v>0</v>
      </c>
      <c r="I67" s="31">
        <f>'Казань СТС '!I67+'НЧелны СТС'!I67+'Нижнекамск СТС'!I67</f>
        <v>0</v>
      </c>
      <c r="J67" s="31">
        <f>'Казань СТС '!J67+'НЧелны СТС'!J67+'Нижнекамск СТС'!J67</f>
        <v>0</v>
      </c>
      <c r="K67" s="31">
        <f>'Казань СТС '!K67+'НЧелны СТС'!K67+'Нижнекамск СТС'!K67</f>
        <v>1663750</v>
      </c>
      <c r="L67" s="31">
        <f>'Казань СТС '!L67+'НЧелны СТС'!L67+'Нижнекамск СТС'!L67</f>
        <v>7136000</v>
      </c>
      <c r="M67" s="31">
        <f>'Казань СТС '!M67+'НЧелны СТС'!M67+'Нижнекамск СТС'!M67</f>
        <v>0</v>
      </c>
      <c r="N67" s="31">
        <f>'Казань СТС '!N67+'НЧелны СТС'!N67+'Нижнекамск СТС'!N67</f>
        <v>0</v>
      </c>
      <c r="O67" s="31">
        <f>'Казань СТС '!O67+'НЧелны СТС'!O67+'Нижнекамск СТС'!O67</f>
        <v>0</v>
      </c>
      <c r="P67" s="20">
        <f t="shared" si="1"/>
        <v>8799750</v>
      </c>
    </row>
    <row r="68" spans="1:16" ht="96.75" customHeight="1">
      <c r="A68" s="18" t="s">
        <v>193</v>
      </c>
      <c r="B68" s="224" t="s">
        <v>194</v>
      </c>
      <c r="C68" s="207"/>
      <c r="D68" s="23">
        <f>D69+D70+D71+D72</f>
        <v>0</v>
      </c>
      <c r="E68" s="23">
        <f t="shared" ref="E68:O68" si="13">E69+E70+E71+E72</f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0</v>
      </c>
      <c r="K68" s="23">
        <f t="shared" si="13"/>
        <v>2137</v>
      </c>
      <c r="L68" s="23">
        <f t="shared" si="13"/>
        <v>2187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4324</v>
      </c>
    </row>
    <row r="69" spans="1:16" ht="15.75">
      <c r="A69" s="31" t="s">
        <v>196</v>
      </c>
      <c r="B69" s="208" t="s">
        <v>137</v>
      </c>
      <c r="C69" s="209"/>
      <c r="D69" s="31">
        <f>'Казань СТС '!D69+'НЧелны СТС'!D69+'Нижнекамск СТС'!D69</f>
        <v>0</v>
      </c>
      <c r="E69" s="31">
        <f>'Казань СТС '!E69+'НЧелны СТС'!E69+'Нижнекамск СТС'!E69</f>
        <v>0</v>
      </c>
      <c r="F69" s="31">
        <f>'Казань СТС '!F69+'НЧелны СТС'!F69+'Нижнекамск СТС'!F69</f>
        <v>0</v>
      </c>
      <c r="G69" s="31">
        <f>'Казань СТС '!G69+'НЧелны СТС'!G69+'Нижнекамск СТС'!G69</f>
        <v>0</v>
      </c>
      <c r="H69" s="31">
        <f>'Казань СТС '!H69+'НЧелны СТС'!H69+'Нижнекамск СТС'!H69</f>
        <v>0</v>
      </c>
      <c r="I69" s="31">
        <f>'Казань СТС '!I69+'НЧелны СТС'!I69+'Нижнекамск СТС'!I69</f>
        <v>0</v>
      </c>
      <c r="J69" s="31">
        <f>'Казань СТС '!J69+'НЧелны СТС'!J69+'Нижнекамск СТС'!J69</f>
        <v>0</v>
      </c>
      <c r="K69" s="31">
        <f>'Казань СТС '!K69+'НЧелны СТС'!K69+'Нижнекамск СТС'!K69</f>
        <v>2015</v>
      </c>
      <c r="L69" s="31">
        <f>'Казань СТС '!L69+'НЧелны СТС'!L69+'Нижнекамск СТС'!L69</f>
        <v>1953</v>
      </c>
      <c r="M69" s="31">
        <f>'Казань СТС '!M69+'НЧелны СТС'!M69+'Нижнекамск СТС'!M69</f>
        <v>0</v>
      </c>
      <c r="N69" s="31">
        <f>'Казань СТС '!N69+'НЧелны СТС'!N69+'Нижнекамск СТС'!N69</f>
        <v>0</v>
      </c>
      <c r="O69" s="31">
        <f>'Казань СТС '!O69+'НЧелны СТС'!O69+'Нижнекамск СТС'!O69</f>
        <v>0</v>
      </c>
      <c r="P69" s="20">
        <f t="shared" si="1"/>
        <v>3968</v>
      </c>
    </row>
    <row r="70" spans="1:16" ht="15.75">
      <c r="A70" s="31" t="s">
        <v>197</v>
      </c>
      <c r="B70" s="208" t="s">
        <v>139</v>
      </c>
      <c r="C70" s="209"/>
      <c r="D70" s="31">
        <f>'Казань СТС '!D70+'НЧелны СТС'!D70+'Нижнекамск СТС'!D70</f>
        <v>0</v>
      </c>
      <c r="E70" s="31">
        <f>'Казань СТС '!E70+'НЧелны СТС'!E70+'Нижнекамск СТС'!E70</f>
        <v>0</v>
      </c>
      <c r="F70" s="31">
        <f>'Казань СТС '!F70+'НЧелны СТС'!F70+'Нижнекамск СТС'!F70</f>
        <v>0</v>
      </c>
      <c r="G70" s="31">
        <f>'Казань СТС '!G70+'НЧелны СТС'!G70+'Нижнекамск СТС'!G70</f>
        <v>0</v>
      </c>
      <c r="H70" s="31">
        <f>'Казань СТС '!H70+'НЧелны СТС'!H70+'Нижнекамск СТС'!H70</f>
        <v>0</v>
      </c>
      <c r="I70" s="31">
        <f>'Казань СТС '!I70+'НЧелны СТС'!I70+'Нижнекамск СТС'!I70</f>
        <v>0</v>
      </c>
      <c r="J70" s="31">
        <f>'Казань СТС '!J70+'НЧелны СТС'!J70+'Нижнекамск СТС'!J70</f>
        <v>0</v>
      </c>
      <c r="K70" s="31">
        <f>'Казань СТС '!K70+'НЧелны СТС'!K70+'Нижнекамск СТС'!K70</f>
        <v>122</v>
      </c>
      <c r="L70" s="31">
        <f>'Казань СТС '!L70+'НЧелны СТС'!L70+'Нижнекамск СТС'!L70</f>
        <v>234</v>
      </c>
      <c r="M70" s="31">
        <f>'Казань СТС '!M70+'НЧелны СТС'!M70+'Нижнекамск СТС'!M70</f>
        <v>0</v>
      </c>
      <c r="N70" s="31">
        <f>'Казань СТС '!N70+'НЧелны СТС'!N70+'Нижнекамск СТС'!N70</f>
        <v>0</v>
      </c>
      <c r="O70" s="31">
        <f>'Казань СТС '!O70+'НЧелны СТС'!O70+'Нижнекамск СТС'!O70</f>
        <v>0</v>
      </c>
      <c r="P70" s="20">
        <f t="shared" si="1"/>
        <v>356</v>
      </c>
    </row>
    <row r="71" spans="1:16" ht="15.75">
      <c r="A71" s="31" t="s">
        <v>198</v>
      </c>
      <c r="B71" s="208" t="s">
        <v>141</v>
      </c>
      <c r="C71" s="209"/>
      <c r="D71" s="31">
        <f>'Казань СТС '!D71+'НЧелны СТС'!D71+'Нижнекамск СТС'!D71</f>
        <v>0</v>
      </c>
      <c r="E71" s="31">
        <f>'Казань СТС '!E71+'НЧелны СТС'!E71+'Нижнекамск СТС'!E71</f>
        <v>0</v>
      </c>
      <c r="F71" s="31">
        <f>'Казань СТС '!F71+'НЧелны СТС'!F71+'Нижнекамск СТС'!F71</f>
        <v>0</v>
      </c>
      <c r="G71" s="31">
        <f>'Казань СТС '!G71+'НЧелны СТС'!G71+'Нижнекамск СТС'!G71</f>
        <v>0</v>
      </c>
      <c r="H71" s="31">
        <f>'Казань СТС '!H71+'НЧелны СТС'!H71+'Нижнекамск СТС'!H71</f>
        <v>0</v>
      </c>
      <c r="I71" s="31">
        <f>'Казань СТС '!I71+'НЧелны СТС'!I71+'Нижнекамск СТС'!I71</f>
        <v>0</v>
      </c>
      <c r="J71" s="31">
        <f>'Казань СТС '!J71+'НЧелны СТС'!J71+'Нижнекамск СТС'!J71</f>
        <v>0</v>
      </c>
      <c r="K71" s="31">
        <f>'Казань СТС '!K71+'НЧелны СТС'!K71+'Нижнекамск СТС'!K71</f>
        <v>0</v>
      </c>
      <c r="L71" s="31">
        <f>'Казань СТС '!L71+'НЧелны СТС'!L71+'Нижнекамск СТС'!L71</f>
        <v>0</v>
      </c>
      <c r="M71" s="31">
        <f>'Казань СТС '!M71+'НЧелны СТС'!M71+'Нижнекамск СТС'!M71</f>
        <v>0</v>
      </c>
      <c r="N71" s="31">
        <f>'Казань СТС '!N71+'НЧелны СТС'!N71+'Нижнекамск СТС'!N71</f>
        <v>0</v>
      </c>
      <c r="O71" s="31">
        <f>'Казань СТС '!O71+'НЧелны СТС'!O71+'Нижнекамск СТС'!O71</f>
        <v>0</v>
      </c>
      <c r="P71" s="20">
        <f t="shared" si="1"/>
        <v>0</v>
      </c>
    </row>
    <row r="72" spans="1:16" ht="15.75">
      <c r="A72" s="31" t="s">
        <v>199</v>
      </c>
      <c r="B72" s="210" t="s">
        <v>143</v>
      </c>
      <c r="C72" s="211"/>
      <c r="D72" s="25">
        <f>D73+D74</f>
        <v>0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0</v>
      </c>
    </row>
    <row r="73" spans="1:16" ht="15.75">
      <c r="A73" s="31" t="s">
        <v>200</v>
      </c>
      <c r="B73" s="208" t="s">
        <v>145</v>
      </c>
      <c r="C73" s="209"/>
      <c r="D73" s="31">
        <f>'Казань СТС '!D73+'НЧелны СТС'!D73+'Нижнекамск СТС'!D73</f>
        <v>0</v>
      </c>
      <c r="E73" s="31">
        <f>'Казань СТС '!E73+'НЧелны СТС'!E73+'Нижнекамск СТС'!E73</f>
        <v>0</v>
      </c>
      <c r="F73" s="31">
        <f>'Казань СТС '!F73+'НЧелны СТС'!F73+'Нижнекамск СТС'!F73</f>
        <v>0</v>
      </c>
      <c r="G73" s="31">
        <f>'Казань СТС '!G73+'НЧелны СТС'!G73+'Нижнекамск СТС'!G73</f>
        <v>0</v>
      </c>
      <c r="H73" s="31">
        <f>'Казань СТС '!H73+'НЧелны СТС'!H73+'Нижнекамск СТС'!H73</f>
        <v>0</v>
      </c>
      <c r="I73" s="31">
        <f>'Казань СТС '!I73+'НЧелны СТС'!I73+'Нижнекамск СТС'!I73</f>
        <v>0</v>
      </c>
      <c r="J73" s="31">
        <f>'Казань СТС '!J73+'НЧелны СТС'!J73+'Нижнекамск СТС'!J73</f>
        <v>0</v>
      </c>
      <c r="K73" s="31">
        <f>'Казань СТС '!K73+'НЧелны СТС'!K73+'Нижнекамск СТС'!K73</f>
        <v>0</v>
      </c>
      <c r="L73" s="31">
        <f>'Казань СТС '!L73+'НЧелны СТС'!L73+'Нижнекамск СТС'!L73</f>
        <v>0</v>
      </c>
      <c r="M73" s="31">
        <f>'Казань СТС '!M73+'НЧелны СТС'!M73+'Нижнекамск СТС'!M73</f>
        <v>0</v>
      </c>
      <c r="N73" s="31">
        <f>'Казань СТС '!N73+'НЧелны СТС'!N73+'Нижнекамск СТС'!N73</f>
        <v>0</v>
      </c>
      <c r="O73" s="31">
        <f>'Казань СТС '!O73+'НЧелны СТС'!O73+'Нижнекамск СТС'!O73</f>
        <v>0</v>
      </c>
      <c r="P73" s="20">
        <f t="shared" si="1"/>
        <v>0</v>
      </c>
    </row>
    <row r="74" spans="1:16" ht="15.75">
      <c r="A74" s="31" t="s">
        <v>201</v>
      </c>
      <c r="B74" s="208" t="s">
        <v>202</v>
      </c>
      <c r="C74" s="209"/>
      <c r="D74" s="31">
        <f>'Казань СТС '!D74+'НЧелны СТС'!D74+'Нижнекамск СТС'!D74</f>
        <v>0</v>
      </c>
      <c r="E74" s="31">
        <f>'Казань СТС '!E74+'НЧелны СТС'!E74+'Нижнекамск СТС'!E74</f>
        <v>0</v>
      </c>
      <c r="F74" s="31">
        <f>'Казань СТС '!F74+'НЧелны СТС'!F74+'Нижнекамск СТС'!F74</f>
        <v>0</v>
      </c>
      <c r="G74" s="31">
        <f>'Казань СТС '!G74+'НЧелны СТС'!G74+'Нижнекамск СТС'!G74</f>
        <v>0</v>
      </c>
      <c r="H74" s="31">
        <f>'Казань СТС '!H74+'НЧелны СТС'!H74+'Нижнекамск СТС'!H74</f>
        <v>0</v>
      </c>
      <c r="I74" s="31">
        <f>'Казань СТС '!I74+'НЧелны СТС'!I74+'Нижнекамск СТС'!I74</f>
        <v>0</v>
      </c>
      <c r="J74" s="31">
        <f>'Казань СТС '!J74+'НЧелны СТС'!J74+'Нижнекамск СТС'!J74</f>
        <v>0</v>
      </c>
      <c r="K74" s="31">
        <f>'Казань СТС '!K74+'НЧелны СТС'!K74+'Нижнекамск СТС'!K74</f>
        <v>0</v>
      </c>
      <c r="L74" s="31">
        <f>'Казань СТС '!L74+'НЧелны СТС'!L74+'Нижнекамск СТС'!L74</f>
        <v>0</v>
      </c>
      <c r="M74" s="31">
        <f>'Казань СТС '!M74+'НЧелны СТС'!M74+'Нижнекамск СТС'!M74</f>
        <v>0</v>
      </c>
      <c r="N74" s="31">
        <f>'Казань СТС '!N74+'НЧелны СТС'!N74+'Нижнекамск СТС'!N74</f>
        <v>0</v>
      </c>
      <c r="O74" s="31">
        <f>'Казань СТС '!O74+'НЧелны СТС'!O74+'Нижнекамск СТС'!O74</f>
        <v>0</v>
      </c>
      <c r="P74" s="20">
        <f t="shared" si="1"/>
        <v>0</v>
      </c>
    </row>
    <row r="75" spans="1:16" ht="90" customHeight="1">
      <c r="A75" s="32" t="s">
        <v>203</v>
      </c>
      <c r="B75" s="225" t="s">
        <v>204</v>
      </c>
      <c r="C75" s="218"/>
      <c r="D75" s="28">
        <f>D76+D77+D78+D79</f>
        <v>0</v>
      </c>
      <c r="E75" s="28">
        <f t="shared" ref="E75:O75" si="15">E76+E77+E78+E79</f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0</v>
      </c>
      <c r="K75" s="28">
        <f t="shared" si="15"/>
        <v>7556250</v>
      </c>
      <c r="L75" s="28">
        <f t="shared" si="15"/>
        <v>12402000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19958250</v>
      </c>
    </row>
    <row r="76" spans="1:16" ht="15.75">
      <c r="A76" s="31" t="s">
        <v>205</v>
      </c>
      <c r="B76" s="226" t="s">
        <v>137</v>
      </c>
      <c r="C76" s="209"/>
      <c r="D76" s="31">
        <f>'Казань СТС '!D76+'НЧелны СТС'!D76+'Нижнекамск СТС'!D76</f>
        <v>0</v>
      </c>
      <c r="E76" s="31">
        <f>'Казань СТС '!E76+'НЧелны СТС'!E76+'Нижнекамск СТС'!E76</f>
        <v>0</v>
      </c>
      <c r="F76" s="31">
        <f>'Казань СТС '!F76+'НЧелны СТС'!F76+'Нижнекамск СТС'!F76</f>
        <v>0</v>
      </c>
      <c r="G76" s="31">
        <f>'Казань СТС '!G76+'НЧелны СТС'!G76+'Нижнекамск СТС'!G76</f>
        <v>0</v>
      </c>
      <c r="H76" s="31">
        <f>'Казань СТС '!H76+'НЧелны СТС'!H76+'Нижнекамск СТС'!H76</f>
        <v>0</v>
      </c>
      <c r="I76" s="31">
        <f>'Казань СТС '!I76+'НЧелны СТС'!I76+'Нижнекамск СТС'!I76</f>
        <v>0</v>
      </c>
      <c r="J76" s="31">
        <f>'Казань СТС '!J76+'НЧелны СТС'!J76+'Нижнекамск СТС'!J76</f>
        <v>0</v>
      </c>
      <c r="K76" s="31">
        <f>'Казань СТС '!K76+'НЧелны СТС'!K76+'Нижнекамск СТС'!K76</f>
        <v>7335000</v>
      </c>
      <c r="L76" s="31">
        <f>'Казань СТС '!L76+'НЧелны СТС'!L76+'Нижнекамск СТС'!L76</f>
        <v>3902000</v>
      </c>
      <c r="M76" s="31">
        <f>'Казань СТС '!M76+'НЧелны СТС'!M76+'Нижнекамск СТС'!M76</f>
        <v>0</v>
      </c>
      <c r="N76" s="31">
        <f>'Казань СТС '!N76+'НЧелны СТС'!N76+'Нижнекамск СТС'!N76</f>
        <v>0</v>
      </c>
      <c r="O76" s="31">
        <f>'Казань СТС '!O76+'НЧелны СТС'!O76+'Нижнекамск СТС'!O76</f>
        <v>0</v>
      </c>
      <c r="P76" s="20">
        <f t="shared" si="1"/>
        <v>11237000</v>
      </c>
    </row>
    <row r="77" spans="1:16" ht="15.75">
      <c r="A77" s="31" t="s">
        <v>206</v>
      </c>
      <c r="B77" s="226" t="s">
        <v>139</v>
      </c>
      <c r="C77" s="209"/>
      <c r="D77" s="31">
        <f>'Казань СТС '!D77+'НЧелны СТС'!D77+'Нижнекамск СТС'!D77</f>
        <v>0</v>
      </c>
      <c r="E77" s="31">
        <f>'Казань СТС '!E77+'НЧелны СТС'!E77+'Нижнекамск СТС'!E77</f>
        <v>0</v>
      </c>
      <c r="F77" s="31">
        <f>'Казань СТС '!F77+'НЧелны СТС'!F77+'Нижнекамск СТС'!F77</f>
        <v>0</v>
      </c>
      <c r="G77" s="31">
        <f>'Казань СТС '!G77+'НЧелны СТС'!G77+'Нижнекамск СТС'!G77</f>
        <v>0</v>
      </c>
      <c r="H77" s="31">
        <f>'Казань СТС '!H77+'НЧелны СТС'!H77+'Нижнекамск СТС'!H77</f>
        <v>0</v>
      </c>
      <c r="I77" s="31">
        <f>'Казань СТС '!I77+'НЧелны СТС'!I77+'Нижнекамск СТС'!I77</f>
        <v>0</v>
      </c>
      <c r="J77" s="31">
        <f>'Казань СТС '!J77+'НЧелны СТС'!J77+'Нижнекамск СТС'!J77</f>
        <v>0</v>
      </c>
      <c r="K77" s="31">
        <f>'Казань СТС '!K77+'НЧелны СТС'!K77+'Нижнекамск СТС'!K77</f>
        <v>221250</v>
      </c>
      <c r="L77" s="31">
        <f>'Казань СТС '!L77+'НЧелны СТС'!L77+'Нижнекамск СТС'!L77</f>
        <v>8500000</v>
      </c>
      <c r="M77" s="31">
        <f>'Казань СТС '!M77+'НЧелны СТС'!M77+'Нижнекамск СТС'!M77</f>
        <v>0</v>
      </c>
      <c r="N77" s="31">
        <f>'Казань СТС '!N77+'НЧелны СТС'!N77+'Нижнекамск СТС'!N77</f>
        <v>0</v>
      </c>
      <c r="O77" s="31">
        <f>'Казань СТС '!O77+'НЧелны СТС'!O77+'Нижнекамск СТС'!O77</f>
        <v>0</v>
      </c>
      <c r="P77" s="20">
        <f t="shared" si="1"/>
        <v>8721250</v>
      </c>
    </row>
    <row r="78" spans="1:16" ht="15.75">
      <c r="A78" s="31" t="s">
        <v>207</v>
      </c>
      <c r="B78" s="226" t="s">
        <v>141</v>
      </c>
      <c r="C78" s="209"/>
      <c r="D78" s="31">
        <f>'Казань СТС '!D78+'НЧелны СТС'!D78+'Нижнекамск СТС'!D78</f>
        <v>0</v>
      </c>
      <c r="E78" s="31">
        <f>'Казань СТС '!E78+'НЧелны СТС'!E78+'Нижнекамск СТС'!E78</f>
        <v>0</v>
      </c>
      <c r="F78" s="31">
        <f>'Казань СТС '!F78+'НЧелны СТС'!F78+'Нижнекамск СТС'!F78</f>
        <v>0</v>
      </c>
      <c r="G78" s="31">
        <f>'Казань СТС '!G78+'НЧелны СТС'!G78+'Нижнекамск СТС'!G78</f>
        <v>0</v>
      </c>
      <c r="H78" s="31">
        <f>'Казань СТС '!H78+'НЧелны СТС'!H78+'Нижнекамск СТС'!H78</f>
        <v>0</v>
      </c>
      <c r="I78" s="31">
        <f>'Казань СТС '!I78+'НЧелны СТС'!I78+'Нижнекамск СТС'!I78</f>
        <v>0</v>
      </c>
      <c r="J78" s="31">
        <f>'Казань СТС '!J78+'НЧелны СТС'!J78+'Нижнекамск СТС'!J78</f>
        <v>0</v>
      </c>
      <c r="K78" s="31">
        <f>'Казань СТС '!K78+'НЧелны СТС'!K78+'Нижнекамск СТС'!K78</f>
        <v>0</v>
      </c>
      <c r="L78" s="31">
        <f>'Казань СТС '!L78+'НЧелны СТС'!L78+'Нижнекамск СТС'!L78</f>
        <v>0</v>
      </c>
      <c r="M78" s="31">
        <f>'Казань СТС '!M78+'НЧелны СТС'!M78+'Нижнекамск СТС'!M78</f>
        <v>0</v>
      </c>
      <c r="N78" s="31">
        <f>'Казань СТС '!N78+'НЧелны СТС'!N78+'Нижнекамск СТС'!N78</f>
        <v>0</v>
      </c>
      <c r="O78" s="31">
        <f>'Казань СТС '!O78+'НЧелны СТС'!O78+'Нижнекамск СТС'!O78</f>
        <v>0</v>
      </c>
      <c r="P78" s="20">
        <f t="shared" si="1"/>
        <v>0</v>
      </c>
    </row>
    <row r="79" spans="1:16" ht="15.75">
      <c r="A79" s="31" t="s">
        <v>208</v>
      </c>
      <c r="B79" s="227" t="s">
        <v>143</v>
      </c>
      <c r="C79" s="220"/>
      <c r="D79" s="28">
        <f>D80+D81</f>
        <v>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0</v>
      </c>
    </row>
    <row r="80" spans="1:16" ht="15.75">
      <c r="A80" s="31" t="s">
        <v>209</v>
      </c>
      <c r="B80" s="226" t="s">
        <v>145</v>
      </c>
      <c r="C80" s="209"/>
      <c r="D80" s="31">
        <f>'Казань СТС '!D80+'НЧелны СТС'!D80+'Нижнекамск СТС'!D80</f>
        <v>0</v>
      </c>
      <c r="E80" s="31">
        <f>'Казань СТС '!E80+'НЧелны СТС'!E80+'Нижнекамск СТС'!E80</f>
        <v>0</v>
      </c>
      <c r="F80" s="31">
        <f>'Казань СТС '!F80+'НЧелны СТС'!F80+'Нижнекамск СТС'!F80</f>
        <v>0</v>
      </c>
      <c r="G80" s="31">
        <f>'Казань СТС '!G80+'НЧелны СТС'!G80+'Нижнекамск СТС'!G80</f>
        <v>0</v>
      </c>
      <c r="H80" s="31">
        <f>'Казань СТС '!H80+'НЧелны СТС'!H80+'Нижнекамск СТС'!H80</f>
        <v>0</v>
      </c>
      <c r="I80" s="31">
        <f>'Казань СТС '!I80+'НЧелны СТС'!I80+'Нижнекамск СТС'!I80</f>
        <v>0</v>
      </c>
      <c r="J80" s="31">
        <f>'Казань СТС '!J80+'НЧелны СТС'!J80+'Нижнекамск СТС'!J80</f>
        <v>0</v>
      </c>
      <c r="K80" s="31">
        <f>'Казань СТС '!K80+'НЧелны СТС'!K80+'Нижнекамск СТС'!K80</f>
        <v>0</v>
      </c>
      <c r="L80" s="31">
        <f>'Казань СТС '!L80+'НЧелны СТС'!L80+'Нижнекамск СТС'!L80</f>
        <v>0</v>
      </c>
      <c r="M80" s="31">
        <f>'Казань СТС '!M80+'НЧелны СТС'!M80+'Нижнекамск СТС'!M80</f>
        <v>0</v>
      </c>
      <c r="N80" s="31">
        <f>'Казань СТС '!N80+'НЧелны СТС'!N80+'Нижнекамск СТС'!N80</f>
        <v>0</v>
      </c>
      <c r="O80" s="31">
        <f>'Казань СТС '!O80+'НЧелны СТС'!O80+'Нижнекамск СТС'!O80</f>
        <v>0</v>
      </c>
      <c r="P80" s="20">
        <f t="shared" si="1"/>
        <v>0</v>
      </c>
    </row>
    <row r="81" spans="1:16" ht="15.75">
      <c r="A81" s="31" t="s">
        <v>210</v>
      </c>
      <c r="B81" s="226" t="s">
        <v>202</v>
      </c>
      <c r="C81" s="209"/>
      <c r="D81" s="31">
        <f>'Казань СТС '!D81+'НЧелны СТС'!D81+'Нижнекамск СТС'!D81</f>
        <v>0</v>
      </c>
      <c r="E81" s="31">
        <f>'Казань СТС '!E81+'НЧелны СТС'!E81+'Нижнекамск СТС'!E81</f>
        <v>0</v>
      </c>
      <c r="F81" s="31">
        <f>'Казань СТС '!F81+'НЧелны СТС'!F81+'Нижнекамск СТС'!F81</f>
        <v>0</v>
      </c>
      <c r="G81" s="31">
        <f>'Казань СТС '!G81+'НЧелны СТС'!G81+'Нижнекамск СТС'!G81</f>
        <v>0</v>
      </c>
      <c r="H81" s="31">
        <f>'Казань СТС '!H81+'НЧелны СТС'!H81+'Нижнекамск СТС'!H81</f>
        <v>0</v>
      </c>
      <c r="I81" s="31">
        <f>'Казань СТС '!I81+'НЧелны СТС'!I81+'Нижнекамск СТС'!I81</f>
        <v>0</v>
      </c>
      <c r="J81" s="31">
        <f>'Казань СТС '!J81+'НЧелны СТС'!J81+'Нижнекамск СТС'!J81</f>
        <v>0</v>
      </c>
      <c r="K81" s="31">
        <f>'Казань СТС '!K81+'НЧелны СТС'!K81+'Нижнекамск СТС'!K81</f>
        <v>0</v>
      </c>
      <c r="L81" s="31">
        <f>'Казань СТС '!L81+'НЧелны СТС'!L81+'Нижнекамск СТС'!L81</f>
        <v>0</v>
      </c>
      <c r="M81" s="31">
        <f>'Казань СТС '!M81+'НЧелны СТС'!M81+'Нижнекамск СТС'!M81</f>
        <v>0</v>
      </c>
      <c r="N81" s="31">
        <f>'Казань СТС '!N81+'НЧелны СТС'!N81+'Нижнекамск СТС'!N81</f>
        <v>0</v>
      </c>
      <c r="O81" s="31">
        <f>'Казань СТС '!O81+'НЧелны СТС'!O81+'Нижнекамск СТС'!O81</f>
        <v>0</v>
      </c>
      <c r="P81" s="20">
        <f t="shared" si="1"/>
        <v>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0</v>
      </c>
      <c r="E82" s="23">
        <f t="shared" ref="E82:O82" si="17">E83+E84+E85+E86</f>
        <v>0</v>
      </c>
      <c r="F82" s="23">
        <f t="shared" si="17"/>
        <v>0</v>
      </c>
      <c r="G82" s="23">
        <f t="shared" si="17"/>
        <v>0</v>
      </c>
      <c r="H82" s="23">
        <f t="shared" si="17"/>
        <v>0</v>
      </c>
      <c r="I82" s="23">
        <f t="shared" si="17"/>
        <v>0</v>
      </c>
      <c r="J82" s="23">
        <f t="shared" si="17"/>
        <v>0</v>
      </c>
      <c r="K82" s="23">
        <f t="shared" si="17"/>
        <v>314</v>
      </c>
      <c r="L82" s="23">
        <f t="shared" si="17"/>
        <v>1319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1633</v>
      </c>
    </row>
    <row r="83" spans="1:16" ht="15.75">
      <c r="A83" s="34" t="s">
        <v>213</v>
      </c>
      <c r="B83" s="208" t="s">
        <v>137</v>
      </c>
      <c r="C83" s="209"/>
      <c r="D83" s="31">
        <f>'Казань СТС '!D83+'НЧелны СТС'!D83+'Нижнекамск СТС'!D83</f>
        <v>0</v>
      </c>
      <c r="E83" s="31">
        <f>'Казань СТС '!E83+'НЧелны СТС'!E83+'Нижнекамск СТС'!E83</f>
        <v>0</v>
      </c>
      <c r="F83" s="31">
        <f>'Казань СТС '!F83+'НЧелны СТС'!F83+'Нижнекамск СТС'!F83</f>
        <v>0</v>
      </c>
      <c r="G83" s="31">
        <f>'Казань СТС '!G83+'НЧелны СТС'!G83+'Нижнекамск СТС'!G83</f>
        <v>0</v>
      </c>
      <c r="H83" s="31">
        <f>'Казань СТС '!H83+'НЧелны СТС'!H83+'Нижнекамск СТС'!H83</f>
        <v>0</v>
      </c>
      <c r="I83" s="31">
        <f>'Казань СТС '!I83+'НЧелны СТС'!I83+'Нижнекамск СТС'!I83</f>
        <v>0</v>
      </c>
      <c r="J83" s="31">
        <f>'Казань СТС '!J83+'НЧелны СТС'!J83+'Нижнекамск СТС'!J83</f>
        <v>0</v>
      </c>
      <c r="K83" s="31">
        <f>'Казань СТС '!K83+'НЧелны СТС'!K83+'Нижнекамск СТС'!K83</f>
        <v>290</v>
      </c>
      <c r="L83" s="31">
        <f>'Казань СТС '!L83+'НЧелны СТС'!L83+'Нижнекамск СТС'!L83</f>
        <v>1193</v>
      </c>
      <c r="M83" s="31">
        <f>'Казань СТС '!M83+'НЧелны СТС'!M83+'Нижнекамск СТС'!M83</f>
        <v>0</v>
      </c>
      <c r="N83" s="31">
        <f>'Казань СТС '!N83+'НЧелны СТС'!N83+'Нижнекамск СТС'!N83</f>
        <v>0</v>
      </c>
      <c r="O83" s="31">
        <f>'Казань СТС '!O83+'НЧелны СТС'!O83+'Нижнекамск СТС'!O83</f>
        <v>0</v>
      </c>
      <c r="P83" s="20">
        <f t="shared" si="1"/>
        <v>1483</v>
      </c>
    </row>
    <row r="84" spans="1:16" ht="15.75">
      <c r="A84" s="34" t="s">
        <v>214</v>
      </c>
      <c r="B84" s="208" t="s">
        <v>139</v>
      </c>
      <c r="C84" s="209"/>
      <c r="D84" s="31">
        <f>'Казань СТС '!D84+'НЧелны СТС'!D84+'Нижнекамск СТС'!D84</f>
        <v>0</v>
      </c>
      <c r="E84" s="31">
        <f>'Казань СТС '!E84+'НЧелны СТС'!E84+'Нижнекамск СТС'!E84</f>
        <v>0</v>
      </c>
      <c r="F84" s="31">
        <f>'Казань СТС '!F84+'НЧелны СТС'!F84+'Нижнекамск СТС'!F84</f>
        <v>0</v>
      </c>
      <c r="G84" s="31">
        <f>'Казань СТС '!G84+'НЧелны СТС'!G84+'Нижнекамск СТС'!G84</f>
        <v>0</v>
      </c>
      <c r="H84" s="31">
        <f>'Казань СТС '!H84+'НЧелны СТС'!H84+'Нижнекамск СТС'!H84</f>
        <v>0</v>
      </c>
      <c r="I84" s="31">
        <f>'Казань СТС '!I84+'НЧелны СТС'!I84+'Нижнекамск СТС'!I84</f>
        <v>0</v>
      </c>
      <c r="J84" s="31">
        <f>'Казань СТС '!J84+'НЧелны СТС'!J84+'Нижнекамск СТС'!J84</f>
        <v>0</v>
      </c>
      <c r="K84" s="31">
        <f>'Казань СТС '!K84+'НЧелны СТС'!K84+'Нижнекамск СТС'!K84</f>
        <v>24</v>
      </c>
      <c r="L84" s="31">
        <f>'Казань СТС '!L84+'НЧелны СТС'!L84+'Нижнекамск СТС'!L84</f>
        <v>126</v>
      </c>
      <c r="M84" s="31">
        <f>'Казань СТС '!M84+'НЧелны СТС'!M84+'Нижнекамск СТС'!M84</f>
        <v>0</v>
      </c>
      <c r="N84" s="31">
        <f>'Казань СТС '!N84+'НЧелны СТС'!N84+'Нижнекамск СТС'!N84</f>
        <v>0</v>
      </c>
      <c r="O84" s="31">
        <f>'Казань СТС '!O84+'НЧелны СТС'!O84+'Нижнекамск СТС'!O84</f>
        <v>0</v>
      </c>
      <c r="P84" s="20">
        <f t="shared" ref="P84:P119" si="18">D84+E84+F84+G84+H84+I84+J84+K84+L84+M84+N84+O84</f>
        <v>150</v>
      </c>
    </row>
    <row r="85" spans="1:16" ht="15.75">
      <c r="A85" s="34" t="s">
        <v>215</v>
      </c>
      <c r="B85" s="208" t="s">
        <v>141</v>
      </c>
      <c r="C85" s="209"/>
      <c r="D85" s="31">
        <f>'Казань СТС '!D85+'НЧелны СТС'!D85+'Нижнекамск СТС'!D85</f>
        <v>0</v>
      </c>
      <c r="E85" s="31">
        <f>'Казань СТС '!E85+'НЧелны СТС'!E85+'Нижнекамск СТС'!E85</f>
        <v>0</v>
      </c>
      <c r="F85" s="31">
        <f>'Казань СТС '!F85+'НЧелны СТС'!F85+'Нижнекамск СТС'!F85</f>
        <v>0</v>
      </c>
      <c r="G85" s="31">
        <f>'Казань СТС '!G85+'НЧелны СТС'!G85+'Нижнекамск СТС'!G85</f>
        <v>0</v>
      </c>
      <c r="H85" s="31">
        <f>'Казань СТС '!H85+'НЧелны СТС'!H85+'Нижнекамск СТС'!H85</f>
        <v>0</v>
      </c>
      <c r="I85" s="31">
        <f>'Казань СТС '!I85+'НЧелны СТС'!I85+'Нижнекамск СТС'!I85</f>
        <v>0</v>
      </c>
      <c r="J85" s="31">
        <f>'Казань СТС '!J85+'НЧелны СТС'!J85+'Нижнекамск СТС'!J85</f>
        <v>0</v>
      </c>
      <c r="K85" s="31">
        <f>'Казань СТС '!K85+'НЧелны СТС'!K85+'Нижнекамск СТС'!K85</f>
        <v>0</v>
      </c>
      <c r="L85" s="31">
        <f>'Казань СТС '!L85+'НЧелны СТС'!L85+'Нижнекамск СТС'!L85</f>
        <v>0</v>
      </c>
      <c r="M85" s="31">
        <f>'Казань СТС '!M85+'НЧелны СТС'!M85+'Нижнекамск СТС'!M85</f>
        <v>0</v>
      </c>
      <c r="N85" s="31">
        <f>'Казань СТС '!N85+'НЧелны СТС'!N85+'Нижнекамск СТС'!N85</f>
        <v>0</v>
      </c>
      <c r="O85" s="31">
        <f>'Казань СТС '!O85+'НЧелны СТС'!O85+'Нижнекамск СТС'!O85</f>
        <v>0</v>
      </c>
      <c r="P85" s="20">
        <f t="shared" si="18"/>
        <v>0</v>
      </c>
    </row>
    <row r="86" spans="1:16" ht="15.75">
      <c r="A86" s="34" t="s">
        <v>216</v>
      </c>
      <c r="B86" s="210" t="s">
        <v>143</v>
      </c>
      <c r="C86" s="211"/>
      <c r="D86" s="25">
        <f>D87+D88</f>
        <v>0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0</v>
      </c>
    </row>
    <row r="87" spans="1:16" ht="15.75">
      <c r="A87" s="34" t="s">
        <v>217</v>
      </c>
      <c r="B87" s="208" t="s">
        <v>145</v>
      </c>
      <c r="C87" s="209"/>
      <c r="D87" s="31">
        <f>'Казань СТС '!D87+'НЧелны СТС'!D87+'Нижнекамск СТС'!D87</f>
        <v>0</v>
      </c>
      <c r="E87" s="31">
        <f>'Казань СТС '!E87+'НЧелны СТС'!E87+'Нижнекамск СТС'!E87</f>
        <v>0</v>
      </c>
      <c r="F87" s="31">
        <f>'Казань СТС '!F87+'НЧелны СТС'!F87+'Нижнекамск СТС'!F87</f>
        <v>0</v>
      </c>
      <c r="G87" s="31">
        <f>'Казань СТС '!G87+'НЧелны СТС'!G87+'Нижнекамск СТС'!G87</f>
        <v>0</v>
      </c>
      <c r="H87" s="31">
        <f>'Казань СТС '!H87+'НЧелны СТС'!H87+'Нижнекамск СТС'!H87</f>
        <v>0</v>
      </c>
      <c r="I87" s="31">
        <f>'Казань СТС '!I87+'НЧелны СТС'!I87+'Нижнекамск СТС'!I87</f>
        <v>0</v>
      </c>
      <c r="J87" s="31">
        <f>'Казань СТС '!J87+'НЧелны СТС'!J87+'Нижнекамск СТС'!J87</f>
        <v>0</v>
      </c>
      <c r="K87" s="31">
        <f>'Казань СТС '!K87+'НЧелны СТС'!K87+'Нижнекамск СТС'!K87</f>
        <v>0</v>
      </c>
      <c r="L87" s="31">
        <f>'Казань СТС '!L87+'НЧелны СТС'!L87+'Нижнекамск СТС'!L87</f>
        <v>0</v>
      </c>
      <c r="M87" s="31">
        <f>'Казань СТС '!M87+'НЧелны СТС'!M87+'Нижнекамск СТС'!M87</f>
        <v>0</v>
      </c>
      <c r="N87" s="31">
        <f>'Казань СТС '!N87+'НЧелны СТС'!N87+'Нижнекамск СТС'!N87</f>
        <v>0</v>
      </c>
      <c r="O87" s="31">
        <f>'Казань СТС '!O87+'НЧелны СТС'!O87+'Нижнекамск СТС'!O87</f>
        <v>0</v>
      </c>
      <c r="P87" s="20">
        <f t="shared" si="18"/>
        <v>0</v>
      </c>
    </row>
    <row r="88" spans="1:16" ht="15.75">
      <c r="A88" s="34" t="s">
        <v>218</v>
      </c>
      <c r="B88" s="208" t="s">
        <v>202</v>
      </c>
      <c r="C88" s="209"/>
      <c r="D88" s="31">
        <f>'Казань СТС '!D88+'НЧелны СТС'!D88+'Нижнекамск СТС'!D88</f>
        <v>0</v>
      </c>
      <c r="E88" s="31">
        <f>'Казань СТС '!E88+'НЧелны СТС'!E88+'Нижнекамск СТС'!E88</f>
        <v>0</v>
      </c>
      <c r="F88" s="31">
        <f>'Казань СТС '!F88+'НЧелны СТС'!F88+'Нижнекамск СТС'!F88</f>
        <v>0</v>
      </c>
      <c r="G88" s="31">
        <f>'Казань СТС '!G88+'НЧелны СТС'!G88+'Нижнекамск СТС'!G88</f>
        <v>0</v>
      </c>
      <c r="H88" s="31">
        <f>'Казань СТС '!H88+'НЧелны СТС'!H88+'Нижнекамск СТС'!H88</f>
        <v>0</v>
      </c>
      <c r="I88" s="31">
        <f>'Казань СТС '!I88+'НЧелны СТС'!I88+'Нижнекамск СТС'!I88</f>
        <v>0</v>
      </c>
      <c r="J88" s="31">
        <f>'Казань СТС '!J88+'НЧелны СТС'!J88+'Нижнекамск СТС'!J88</f>
        <v>0</v>
      </c>
      <c r="K88" s="31">
        <f>'Казань СТС '!K88+'НЧелны СТС'!K88+'Нижнекамск СТС'!K88</f>
        <v>0</v>
      </c>
      <c r="L88" s="31">
        <f>'Казань СТС '!L88+'НЧелны СТС'!L88+'Нижнекамск СТС'!L88</f>
        <v>0</v>
      </c>
      <c r="M88" s="31">
        <f>'Казань СТС '!M88+'НЧелны СТС'!M88+'Нижнекамск СТС'!M88</f>
        <v>0</v>
      </c>
      <c r="N88" s="31">
        <f>'Казань СТС '!N88+'НЧелны СТС'!N88+'Нижнекамск СТС'!N88</f>
        <v>0</v>
      </c>
      <c r="O88" s="31">
        <f>'Казань СТС '!O88+'НЧелны СТС'!O88+'Нижнекамск СТС'!O88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0</v>
      </c>
      <c r="E89" s="28">
        <f t="shared" ref="E89:O89" si="20">E90+E91+E92+E93</f>
        <v>0</v>
      </c>
      <c r="F89" s="28">
        <f t="shared" si="20"/>
        <v>0</v>
      </c>
      <c r="G89" s="28">
        <f t="shared" si="20"/>
        <v>0</v>
      </c>
      <c r="H89" s="28">
        <f t="shared" si="20"/>
        <v>0</v>
      </c>
      <c r="I89" s="28">
        <f t="shared" si="20"/>
        <v>0</v>
      </c>
      <c r="J89" s="28">
        <f t="shared" si="20"/>
        <v>0</v>
      </c>
      <c r="K89" s="28">
        <f t="shared" si="20"/>
        <v>1012500</v>
      </c>
      <c r="L89" s="28">
        <f t="shared" si="20"/>
        <v>6471000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7483500</v>
      </c>
    </row>
    <row r="90" spans="1:16" ht="15.75">
      <c r="A90" s="34" t="s">
        <v>221</v>
      </c>
      <c r="B90" s="226" t="s">
        <v>137</v>
      </c>
      <c r="C90" s="209"/>
      <c r="D90" s="31">
        <f>'Казань СТС '!D90+'НЧелны СТС'!D90+'Нижнекамск СТС'!D90</f>
        <v>0</v>
      </c>
      <c r="E90" s="31">
        <f>'Казань СТС '!E90+'НЧелны СТС'!E90+'Нижнекамск СТС'!E90</f>
        <v>0</v>
      </c>
      <c r="F90" s="31">
        <f>'Казань СТС '!F90+'НЧелны СТС'!F90+'Нижнекамск СТС'!F90</f>
        <v>0</v>
      </c>
      <c r="G90" s="31">
        <f>'Казань СТС '!G90+'НЧелны СТС'!G90+'Нижнекамск СТС'!G90</f>
        <v>0</v>
      </c>
      <c r="H90" s="31">
        <f>'Казань СТС '!H90+'НЧелны СТС'!H90+'Нижнекамск СТС'!H90</f>
        <v>0</v>
      </c>
      <c r="I90" s="31">
        <f>'Казань СТС '!I90+'НЧелны СТС'!I90+'Нижнекамск СТС'!I90</f>
        <v>0</v>
      </c>
      <c r="J90" s="31">
        <f>'Казань СТС '!J90+'НЧелны СТС'!J90+'Нижнекамск СТС'!J90</f>
        <v>0</v>
      </c>
      <c r="K90" s="31">
        <f>'Казань СТС '!K90+'НЧелны СТС'!K90+'Нижнекамск СТС'!K90</f>
        <v>965000</v>
      </c>
      <c r="L90" s="31">
        <f>'Казань СТС '!L90+'НЧелны СТС'!L90+'Нижнекамск СТС'!L90</f>
        <v>2346000</v>
      </c>
      <c r="M90" s="31">
        <f>'Казань СТС '!M90+'НЧелны СТС'!M90+'Нижнекамск СТС'!M90</f>
        <v>0</v>
      </c>
      <c r="N90" s="31">
        <f>'Казань СТС '!N90+'НЧелны СТС'!N90+'Нижнекамск СТС'!N90</f>
        <v>0</v>
      </c>
      <c r="O90" s="31">
        <f>'Казань СТС '!O90+'НЧелны СТС'!O90+'Нижнекамск СТС'!O90</f>
        <v>0</v>
      </c>
      <c r="P90" s="20">
        <f t="shared" si="18"/>
        <v>3311000</v>
      </c>
    </row>
    <row r="91" spans="1:16" ht="15.75">
      <c r="A91" s="34" t="s">
        <v>222</v>
      </c>
      <c r="B91" s="226" t="s">
        <v>139</v>
      </c>
      <c r="C91" s="209"/>
      <c r="D91" s="31">
        <f>'Казань СТС '!D91+'НЧелны СТС'!D91+'Нижнекамск СТС'!D91</f>
        <v>0</v>
      </c>
      <c r="E91" s="31">
        <f>'Казань СТС '!E91+'НЧелны СТС'!E91+'Нижнекамск СТС'!E91</f>
        <v>0</v>
      </c>
      <c r="F91" s="31">
        <f>'Казань СТС '!F91+'НЧелны СТС'!F91+'Нижнекамск СТС'!F91</f>
        <v>0</v>
      </c>
      <c r="G91" s="31">
        <f>'Казань СТС '!G91+'НЧелны СТС'!G91+'Нижнекамск СТС'!G91</f>
        <v>0</v>
      </c>
      <c r="H91" s="31">
        <f>'Казань СТС '!H91+'НЧелны СТС'!H91+'Нижнекамск СТС'!H91</f>
        <v>0</v>
      </c>
      <c r="I91" s="31">
        <f>'Казань СТС '!I91+'НЧелны СТС'!I91+'Нижнекамск СТС'!I91</f>
        <v>0</v>
      </c>
      <c r="J91" s="31">
        <f>'Казань СТС '!J91+'НЧелны СТС'!J91+'Нижнекамск СТС'!J91</f>
        <v>0</v>
      </c>
      <c r="K91" s="31">
        <f>'Казань СТС '!K91+'НЧелны СТС'!K91+'Нижнекамск СТС'!K91</f>
        <v>47500</v>
      </c>
      <c r="L91" s="31">
        <f>'Казань СТС '!L91+'НЧелны СТС'!L91+'Нижнекамск СТС'!L91</f>
        <v>4125000</v>
      </c>
      <c r="M91" s="31">
        <f>'Казань СТС '!M91+'НЧелны СТС'!M91+'Нижнекамск СТС'!M91</f>
        <v>0</v>
      </c>
      <c r="N91" s="31">
        <f>'Казань СТС '!N91+'НЧелны СТС'!N91+'Нижнекамск СТС'!N91</f>
        <v>0</v>
      </c>
      <c r="O91" s="31">
        <f>'Казань СТС '!O91+'НЧелны СТС'!O91+'Нижнекамск СТС'!O91</f>
        <v>0</v>
      </c>
      <c r="P91" s="20">
        <f t="shared" si="18"/>
        <v>4172500</v>
      </c>
    </row>
    <row r="92" spans="1:16" ht="15.75">
      <c r="A92" s="34" t="s">
        <v>223</v>
      </c>
      <c r="B92" s="226" t="s">
        <v>141</v>
      </c>
      <c r="C92" s="209"/>
      <c r="D92" s="31">
        <f>'Казань СТС '!D92+'НЧелны СТС'!D92+'Нижнекамск СТС'!D92</f>
        <v>0</v>
      </c>
      <c r="E92" s="31">
        <f>'Казань СТС '!E92+'НЧелны СТС'!E92+'Нижнекамск СТС'!E92</f>
        <v>0</v>
      </c>
      <c r="F92" s="31">
        <f>'Казань СТС '!F92+'НЧелны СТС'!F92+'Нижнекамск СТС'!F92</f>
        <v>0</v>
      </c>
      <c r="G92" s="31">
        <f>'Казань СТС '!G92+'НЧелны СТС'!G92+'Нижнекамск СТС'!G92</f>
        <v>0</v>
      </c>
      <c r="H92" s="31">
        <f>'Казань СТС '!H92+'НЧелны СТС'!H92+'Нижнекамск СТС'!H92</f>
        <v>0</v>
      </c>
      <c r="I92" s="31">
        <f>'Казань СТС '!I92+'НЧелны СТС'!I92+'Нижнекамск СТС'!I92</f>
        <v>0</v>
      </c>
      <c r="J92" s="31">
        <f>'Казань СТС '!J92+'НЧелны СТС'!J92+'Нижнекамск СТС'!J92</f>
        <v>0</v>
      </c>
      <c r="K92" s="31">
        <f>'Казань СТС '!K92+'НЧелны СТС'!K92+'Нижнекамск СТС'!K92</f>
        <v>0</v>
      </c>
      <c r="L92" s="31">
        <f>'Казань СТС '!L92+'НЧелны СТС'!L92+'Нижнекамск СТС'!L92</f>
        <v>0</v>
      </c>
      <c r="M92" s="31">
        <f>'Казань СТС '!M92+'НЧелны СТС'!M92+'Нижнекамск СТС'!M92</f>
        <v>0</v>
      </c>
      <c r="N92" s="31">
        <f>'Казань СТС '!N92+'НЧелны СТС'!N92+'Нижнекамск СТС'!N92</f>
        <v>0</v>
      </c>
      <c r="O92" s="31">
        <f>'Казань СТС '!O92+'НЧелны СТС'!O92+'Нижнекамск СТС'!O92</f>
        <v>0</v>
      </c>
      <c r="P92" s="20">
        <f t="shared" si="18"/>
        <v>0</v>
      </c>
    </row>
    <row r="93" spans="1:16" ht="15.75">
      <c r="A93" s="34" t="s">
        <v>224</v>
      </c>
      <c r="B93" s="227" t="s">
        <v>143</v>
      </c>
      <c r="C93" s="220"/>
      <c r="D93" s="28">
        <f>D94+D95</f>
        <v>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0</v>
      </c>
    </row>
    <row r="94" spans="1:16" ht="15.75">
      <c r="A94" s="34" t="s">
        <v>225</v>
      </c>
      <c r="B94" s="226" t="s">
        <v>145</v>
      </c>
      <c r="C94" s="209"/>
      <c r="D94" s="31">
        <f>'Казань СТС '!D94+'НЧелны СТС'!D94+'Нижнекамск СТС'!D94</f>
        <v>0</v>
      </c>
      <c r="E94" s="31">
        <f>'Казань СТС '!E94+'НЧелны СТС'!E94+'Нижнекамск СТС'!E94</f>
        <v>0</v>
      </c>
      <c r="F94" s="31">
        <f>'Казань СТС '!F94+'НЧелны СТС'!F94+'Нижнекамск СТС'!F94</f>
        <v>0</v>
      </c>
      <c r="G94" s="31">
        <f>'Казань СТС '!G94+'НЧелны СТС'!G94+'Нижнекамск СТС'!G94</f>
        <v>0</v>
      </c>
      <c r="H94" s="31">
        <f>'Казань СТС '!H94+'НЧелны СТС'!H94+'Нижнекамск СТС'!H94</f>
        <v>0</v>
      </c>
      <c r="I94" s="31">
        <f>'Казань СТС '!I94+'НЧелны СТС'!I94+'Нижнекамск СТС'!I94</f>
        <v>0</v>
      </c>
      <c r="J94" s="31">
        <f>'Казань СТС '!J94+'НЧелны СТС'!J94+'Нижнекамск СТС'!J94</f>
        <v>0</v>
      </c>
      <c r="K94" s="31">
        <f>'Казань СТС '!K94+'НЧелны СТС'!K94+'Нижнекамск СТС'!K94</f>
        <v>0</v>
      </c>
      <c r="L94" s="31">
        <f>'Казань СТС '!L94+'НЧелны СТС'!L94+'Нижнекамск СТС'!L94</f>
        <v>0</v>
      </c>
      <c r="M94" s="31">
        <f>'Казань СТС '!M94+'НЧелны СТС'!M94+'Нижнекамск СТС'!M94</f>
        <v>0</v>
      </c>
      <c r="N94" s="31">
        <f>'Казань СТС '!N94+'НЧелны СТС'!N94+'Нижнекамск СТС'!N94</f>
        <v>0</v>
      </c>
      <c r="O94" s="31">
        <f>'Казань СТС '!O94+'НЧелны СТС'!O94+'Нижнекамск СТС'!O94</f>
        <v>0</v>
      </c>
      <c r="P94" s="20">
        <f t="shared" si="18"/>
        <v>0</v>
      </c>
    </row>
    <row r="95" spans="1:16" ht="15.75">
      <c r="A95" s="34" t="s">
        <v>226</v>
      </c>
      <c r="B95" s="226" t="s">
        <v>202</v>
      </c>
      <c r="C95" s="209"/>
      <c r="D95" s="31">
        <f>'Казань СТС '!D95+'НЧелны СТС'!D95+'Нижнекамск СТС'!D95</f>
        <v>0</v>
      </c>
      <c r="E95" s="31">
        <f>'Казань СТС '!E95+'НЧелны СТС'!E95+'Нижнекамск СТС'!E95</f>
        <v>0</v>
      </c>
      <c r="F95" s="31">
        <f>'Казань СТС '!F95+'НЧелны СТС'!F95+'Нижнекамск СТС'!F95</f>
        <v>0</v>
      </c>
      <c r="G95" s="31">
        <f>'Казань СТС '!G95+'НЧелны СТС'!G95+'Нижнекамск СТС'!G95</f>
        <v>0</v>
      </c>
      <c r="H95" s="31">
        <f>'Казань СТС '!H95+'НЧелны СТС'!H95+'Нижнекамск СТС'!H95</f>
        <v>0</v>
      </c>
      <c r="I95" s="31">
        <f>'Казань СТС '!I95+'НЧелны СТС'!I95+'Нижнекамск СТС'!I95</f>
        <v>0</v>
      </c>
      <c r="J95" s="31">
        <f>'Казань СТС '!J95+'НЧелны СТС'!J95+'Нижнекамск СТС'!J95</f>
        <v>0</v>
      </c>
      <c r="K95" s="31">
        <f>'Казань СТС '!K95+'НЧелны СТС'!K95+'Нижнекамск СТС'!K95</f>
        <v>0</v>
      </c>
      <c r="L95" s="31">
        <f>'Казань СТС '!L95+'НЧелны СТС'!L95+'Нижнекамск СТС'!L95</f>
        <v>0</v>
      </c>
      <c r="M95" s="31">
        <f>'Казань СТС '!M95+'НЧелны СТС'!M95+'Нижнекамск СТС'!M95</f>
        <v>0</v>
      </c>
      <c r="N95" s="31">
        <f>'Казань СТС '!N95+'НЧелны СТС'!N95+'Нижнекамск СТС'!N95</f>
        <v>0</v>
      </c>
      <c r="O95" s="31">
        <f>'Казань СТС '!O95+'НЧелны СТС'!O95+'Нижнекамск СТС'!O95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31">
        <f>'Казань СТС '!D96+'НЧелны СТС'!D96+'Нижнекамск СТС'!D96</f>
        <v>0</v>
      </c>
      <c r="E96" s="31">
        <f>'Казань СТС '!E96+'НЧелны СТС'!E96+'Нижнекамск СТС'!E96</f>
        <v>0</v>
      </c>
      <c r="F96" s="31">
        <f>'Казань СТС '!F96+'НЧелны СТС'!F96+'Нижнекамск СТС'!F96</f>
        <v>0</v>
      </c>
      <c r="G96" s="31">
        <f>'Казань СТС '!G96+'НЧелны СТС'!G96+'Нижнекамск СТС'!G96</f>
        <v>0</v>
      </c>
      <c r="H96" s="31">
        <f>'Казань СТС '!H96+'НЧелны СТС'!H96+'Нижнекамск СТС'!H96</f>
        <v>0</v>
      </c>
      <c r="I96" s="31">
        <f>'Казань СТС '!I96+'НЧелны СТС'!I96+'Нижнекамск СТС'!I96</f>
        <v>0</v>
      </c>
      <c r="J96" s="31">
        <f>'Казань СТС '!J96+'НЧелны СТС'!J96+'Нижнекамск СТС'!J96</f>
        <v>0</v>
      </c>
      <c r="K96" s="31">
        <f>'Казань СТС '!K96+'НЧелны СТС'!K96+'Нижнекамск СТС'!K96</f>
        <v>10676</v>
      </c>
      <c r="L96" s="31">
        <f>'Казань СТС '!L96+'НЧелны СТС'!L96+'Нижнекамск СТС'!L96</f>
        <v>6467</v>
      </c>
      <c r="M96" s="31">
        <f>'Казань СТС '!M96+'НЧелны СТС'!M96+'Нижнекамск СТС'!M96</f>
        <v>0</v>
      </c>
      <c r="N96" s="31">
        <f>'Казань СТС '!N96+'НЧелны СТС'!N96+'Нижнекамск СТС'!N96</f>
        <v>0</v>
      </c>
      <c r="O96" s="31">
        <f>'Казань СТС '!O96+'НЧелны СТС'!O96+'Нижнекамск СТС'!O96</f>
        <v>0</v>
      </c>
      <c r="P96" s="20">
        <f t="shared" si="18"/>
        <v>17143</v>
      </c>
    </row>
    <row r="97" spans="1:16" ht="38.25" customHeight="1">
      <c r="A97" s="35" t="s">
        <v>229</v>
      </c>
      <c r="B97" s="230" t="s">
        <v>230</v>
      </c>
      <c r="C97" s="229"/>
      <c r="D97" s="31">
        <f>'Казань СТС '!D97+'НЧелны СТС'!D97+'Нижнекамск СТС'!D97</f>
        <v>0</v>
      </c>
      <c r="E97" s="31">
        <f>'Казань СТС '!E97+'НЧелны СТС'!E97+'Нижнекамск СТС'!E97</f>
        <v>0</v>
      </c>
      <c r="F97" s="31">
        <f>'Казань СТС '!F97+'НЧелны СТС'!F97+'Нижнекамск СТС'!F97</f>
        <v>0</v>
      </c>
      <c r="G97" s="31">
        <f>'Казань СТС '!G97+'НЧелны СТС'!G97+'Нижнекамск СТС'!G97</f>
        <v>0</v>
      </c>
      <c r="H97" s="31">
        <f>'Казань СТС '!H97+'НЧелны СТС'!H97+'Нижнекамск СТС'!H97</f>
        <v>0</v>
      </c>
      <c r="I97" s="31">
        <f>'Казань СТС '!I97+'НЧелны СТС'!I97+'Нижнекамск СТС'!I97</f>
        <v>0</v>
      </c>
      <c r="J97" s="31">
        <f>'Казань СТС '!J97+'НЧелны СТС'!J97+'Нижнекамск СТС'!J97</f>
        <v>0</v>
      </c>
      <c r="K97" s="31">
        <f>'Казань СТС '!K97+'НЧелны СТС'!K97+'Нижнекамск СТС'!K97</f>
        <v>1369</v>
      </c>
      <c r="L97" s="31">
        <f>'Казань СТС '!L97+'НЧелны СТС'!L97+'Нижнекамск СТС'!L97</f>
        <v>458</v>
      </c>
      <c r="M97" s="31">
        <f>'Казань СТС '!M97+'НЧелны СТС'!M97+'Нижнекамск СТС'!M97</f>
        <v>0</v>
      </c>
      <c r="N97" s="31">
        <f>'Казань СТС '!N97+'НЧелны СТС'!N97+'Нижнекамск СТС'!N97</f>
        <v>0</v>
      </c>
      <c r="O97" s="31">
        <f>'Казань СТС '!O97+'НЧелны СТС'!O97+'Нижнекамск СТС'!O97</f>
        <v>0</v>
      </c>
      <c r="P97" s="20">
        <f t="shared" si="18"/>
        <v>1827</v>
      </c>
    </row>
    <row r="98" spans="1:16" ht="115.5" customHeight="1">
      <c r="A98" s="24" t="s">
        <v>231</v>
      </c>
      <c r="B98" s="228" t="s">
        <v>232</v>
      </c>
      <c r="C98" s="229"/>
      <c r="D98" s="31">
        <f>'Казань СТС '!D98+'НЧелны СТС'!D98+'Нижнекамск СТС'!D98</f>
        <v>0</v>
      </c>
      <c r="E98" s="31">
        <f>'Казань СТС '!E98+'НЧелны СТС'!E98+'Нижнекамск СТС'!E98</f>
        <v>0</v>
      </c>
      <c r="F98" s="31">
        <f>'Казань СТС '!F98+'НЧелны СТС'!F98+'Нижнекамск СТС'!F98</f>
        <v>0</v>
      </c>
      <c r="G98" s="31">
        <f>'Казань СТС '!G98+'НЧелны СТС'!G98+'Нижнекамск СТС'!G98</f>
        <v>0</v>
      </c>
      <c r="H98" s="31">
        <f>'Казань СТС '!H98+'НЧелны СТС'!H98+'Нижнекамск СТС'!H98</f>
        <v>0</v>
      </c>
      <c r="I98" s="31">
        <f>'Казань СТС '!I98+'НЧелны СТС'!I98+'Нижнекамск СТС'!I98</f>
        <v>0</v>
      </c>
      <c r="J98" s="31">
        <f>'Казань СТС '!J98+'НЧелны СТС'!J98+'Нижнекамск СТС'!J98</f>
        <v>0</v>
      </c>
      <c r="K98" s="31">
        <f>'Казань СТС '!K98+'НЧелны СТС'!K98+'Нижнекамск СТС'!K98</f>
        <v>23916250</v>
      </c>
      <c r="L98" s="31">
        <f>'Казань СТС '!L98+'НЧелны СТС'!L98+'Нижнекамск СТС'!L98</f>
        <v>16924000</v>
      </c>
      <c r="M98" s="31">
        <f>'Казань СТС '!M98+'НЧелны СТС'!M98+'Нижнекамск СТС'!M98</f>
        <v>0</v>
      </c>
      <c r="N98" s="31">
        <f>'Казань СТС '!N98+'НЧелны СТС'!N98+'Нижнекамск СТС'!N98</f>
        <v>0</v>
      </c>
      <c r="O98" s="31">
        <f>'Казань СТС '!O98+'НЧелны СТС'!O98+'Нижнекамск СТС'!O98</f>
        <v>0</v>
      </c>
      <c r="P98" s="20">
        <f t="shared" si="18"/>
        <v>40840250</v>
      </c>
    </row>
    <row r="99" spans="1:16" ht="43.5" customHeight="1">
      <c r="A99" s="24" t="s">
        <v>233</v>
      </c>
      <c r="B99" s="230" t="s">
        <v>230</v>
      </c>
      <c r="C99" s="229"/>
      <c r="D99" s="31">
        <f>'Казань СТС '!D99+'НЧелны СТС'!D99+'Нижнекамск СТС'!D99</f>
        <v>0</v>
      </c>
      <c r="E99" s="31">
        <f>'Казань СТС '!E99+'НЧелны СТС'!E99+'Нижнекамск СТС'!E99</f>
        <v>0</v>
      </c>
      <c r="F99" s="31">
        <f>'Казань СТС '!F99+'НЧелны СТС'!F99+'Нижнекамск СТС'!F99</f>
        <v>0</v>
      </c>
      <c r="G99" s="31">
        <f>'Казань СТС '!G99+'НЧелны СТС'!G99+'Нижнекамск СТС'!G99</f>
        <v>0</v>
      </c>
      <c r="H99" s="31">
        <f>'Казань СТС '!H99+'НЧелны СТС'!H99+'Нижнекамск СТС'!H99</f>
        <v>0</v>
      </c>
      <c r="I99" s="31">
        <f>'Казань СТС '!I99+'НЧелны СТС'!I99+'Нижнекамск СТС'!I99</f>
        <v>0</v>
      </c>
      <c r="J99" s="31">
        <f>'Казань СТС '!J99+'НЧелны СТС'!J99+'Нижнекамск СТС'!J99</f>
        <v>0</v>
      </c>
      <c r="K99" s="31">
        <f>'Казань СТС '!K99+'НЧелны СТС'!K99+'Нижнекамск СТС'!K99</f>
        <v>3037500</v>
      </c>
      <c r="L99" s="31">
        <f>'Казань СТС '!L99+'НЧелны СТС'!L99+'Нижнекамск СТС'!L99</f>
        <v>1231000</v>
      </c>
      <c r="M99" s="31">
        <f>'Казань СТС '!M99+'НЧелны СТС'!M99+'Нижнекамск СТС'!M99</f>
        <v>0</v>
      </c>
      <c r="N99" s="31">
        <f>'Казань СТС '!N99+'НЧелны СТС'!N99+'Нижнекамск СТС'!N99</f>
        <v>0</v>
      </c>
      <c r="O99" s="31">
        <f>'Казань СТС '!O99+'НЧелны СТС'!O99+'Нижнекамск СТС'!O99</f>
        <v>0</v>
      </c>
      <c r="P99" s="20">
        <f t="shared" si="18"/>
        <v>4268500</v>
      </c>
    </row>
    <row r="100" spans="1:16" ht="121.5" customHeight="1">
      <c r="A100" s="24" t="s">
        <v>234</v>
      </c>
      <c r="B100" s="228" t="s">
        <v>235</v>
      </c>
      <c r="C100" s="229"/>
      <c r="D100" s="31">
        <f>'Казань СТС '!D100+'НЧелны СТС'!D100+'Нижнекамск СТС'!D100</f>
        <v>0</v>
      </c>
      <c r="E100" s="31">
        <f>'Казань СТС '!E100+'НЧелны СТС'!E100+'Нижнекамск СТС'!E100</f>
        <v>0</v>
      </c>
      <c r="F100" s="31">
        <f>'Казань СТС '!F100+'НЧелны СТС'!F100+'Нижнекамск СТС'!F100</f>
        <v>0</v>
      </c>
      <c r="G100" s="31">
        <f>'Казань СТС '!G100+'НЧелны СТС'!G100+'Нижнекамск СТС'!G100</f>
        <v>0</v>
      </c>
      <c r="H100" s="31">
        <f>'Казань СТС '!H100+'НЧелны СТС'!H100+'Нижнекамск СТС'!H100</f>
        <v>0</v>
      </c>
      <c r="I100" s="31">
        <f>'Казань СТС '!I100+'НЧелны СТС'!I100+'Нижнекамск СТС'!I100</f>
        <v>0</v>
      </c>
      <c r="J100" s="31">
        <f>'Казань СТС '!J100+'НЧелны СТС'!J100+'Нижнекамск СТС'!J100</f>
        <v>0</v>
      </c>
      <c r="K100" s="31">
        <f>'Казань СТС '!K100+'НЧелны СТС'!K100+'Нижнекамск СТС'!K100</f>
        <v>2963</v>
      </c>
      <c r="L100" s="31">
        <f>'Казань СТС '!L100+'НЧелны СТС'!L100+'Нижнекамск СТС'!L100</f>
        <v>4450</v>
      </c>
      <c r="M100" s="31">
        <f>'Казань СТС '!M100+'НЧелны СТС'!M100+'Нижнекамск СТС'!M100</f>
        <v>0</v>
      </c>
      <c r="N100" s="31">
        <f>'Казань СТС '!N100+'НЧелны СТС'!N100+'Нижнекамск СТС'!N100</f>
        <v>0</v>
      </c>
      <c r="O100" s="31">
        <f>'Казань СТС '!O100+'НЧелны СТС'!O100+'Нижнекамск СТС'!O100</f>
        <v>0</v>
      </c>
      <c r="P100" s="20">
        <f t="shared" si="18"/>
        <v>7413</v>
      </c>
    </row>
    <row r="101" spans="1:16" ht="39" customHeight="1">
      <c r="A101" s="24" t="s">
        <v>236</v>
      </c>
      <c r="B101" s="230" t="s">
        <v>230</v>
      </c>
      <c r="C101" s="229"/>
      <c r="D101" s="31">
        <f>'Казань СТС '!D101+'НЧелны СТС'!D101+'Нижнекамск СТС'!D101</f>
        <v>0</v>
      </c>
      <c r="E101" s="31">
        <f>'Казань СТС '!E101+'НЧелны СТС'!E101+'Нижнекамск СТС'!E101</f>
        <v>0</v>
      </c>
      <c r="F101" s="31">
        <f>'Казань СТС '!F101+'НЧелны СТС'!F101+'Нижнекамск СТС'!F101</f>
        <v>0</v>
      </c>
      <c r="G101" s="31">
        <f>'Казань СТС '!G101+'НЧелны СТС'!G101+'Нижнекамск СТС'!G101</f>
        <v>0</v>
      </c>
      <c r="H101" s="31">
        <f>'Казань СТС '!H101+'НЧелны СТС'!H101+'Нижнекамск СТС'!H101</f>
        <v>0</v>
      </c>
      <c r="I101" s="31">
        <f>'Казань СТС '!I101+'НЧелны СТС'!I101+'Нижнекамск СТС'!I101</f>
        <v>0</v>
      </c>
      <c r="J101" s="31">
        <f>'Казань СТС '!J101+'НЧелны СТС'!J101+'Нижнекамск СТС'!J101</f>
        <v>0</v>
      </c>
      <c r="K101" s="31">
        <f>'Казань СТС '!K101+'НЧелны СТС'!K101+'Нижнекамск СТС'!K101</f>
        <v>468</v>
      </c>
      <c r="L101" s="31">
        <f>'Казань СТС '!L101+'НЧелны СТС'!L101+'Нижнекамск СТС'!L101</f>
        <v>171</v>
      </c>
      <c r="M101" s="31">
        <f>'Казань СТС '!M101+'НЧелны СТС'!M101+'Нижнекамск СТС'!M101</f>
        <v>0</v>
      </c>
      <c r="N101" s="31">
        <f>'Казань СТС '!N101+'НЧелны СТС'!N101+'Нижнекамск СТС'!N101</f>
        <v>0</v>
      </c>
      <c r="O101" s="31">
        <f>'Казань СТС '!O101+'НЧелны СТС'!O101+'Нижнекамск СТС'!O101</f>
        <v>0</v>
      </c>
      <c r="P101" s="20">
        <f t="shared" si="18"/>
        <v>639</v>
      </c>
    </row>
    <row r="102" spans="1:16" ht="117.75" customHeight="1">
      <c r="A102" s="24" t="s">
        <v>237</v>
      </c>
      <c r="B102" s="228" t="s">
        <v>238</v>
      </c>
      <c r="C102" s="229"/>
      <c r="D102" s="31">
        <f>'Казань СТС '!D102+'НЧелны СТС'!D102+'Нижнекамск СТС'!D102</f>
        <v>0</v>
      </c>
      <c r="E102" s="31">
        <f>'Казань СТС '!E102+'НЧелны СТС'!E102+'Нижнекамск СТС'!E102</f>
        <v>0</v>
      </c>
      <c r="F102" s="31">
        <f>'Казань СТС '!F102+'НЧелны СТС'!F102+'Нижнекамск СТС'!F102</f>
        <v>0</v>
      </c>
      <c r="G102" s="31">
        <f>'Казань СТС '!G102+'НЧелны СТС'!G102+'Нижнекамск СТС'!G102</f>
        <v>0</v>
      </c>
      <c r="H102" s="31">
        <f>'Казань СТС '!H102+'НЧелны СТС'!H102+'Нижнекамск СТС'!H102</f>
        <v>0</v>
      </c>
      <c r="I102" s="31">
        <f>'Казань СТС '!I102+'НЧелны СТС'!I102+'Нижнекамск СТС'!I102</f>
        <v>0</v>
      </c>
      <c r="J102" s="31">
        <f>'Казань СТС '!J102+'НЧелны СТС'!J102+'Нижнекамск СТС'!J102</f>
        <v>0</v>
      </c>
      <c r="K102" s="31">
        <f>'Казань СТС '!K102+'НЧелны СТС'!K102+'Нижнекамск СТС'!K102</f>
        <v>6082500</v>
      </c>
      <c r="L102" s="31">
        <f>'Казань СТС '!L102+'НЧелны СТС'!L102+'Нижнекамск СТС'!L102</f>
        <v>13022000</v>
      </c>
      <c r="M102" s="31">
        <f>'Казань СТС '!M102+'НЧелны СТС'!M102+'Нижнекамск СТС'!M102</f>
        <v>0</v>
      </c>
      <c r="N102" s="31">
        <f>'Казань СТС '!N102+'НЧелны СТС'!N102+'Нижнекамск СТС'!N102</f>
        <v>0</v>
      </c>
      <c r="O102" s="31">
        <f>'Казань СТС '!O102+'НЧелны СТС'!O102+'Нижнекамск СТС'!O102</f>
        <v>0</v>
      </c>
      <c r="P102" s="20">
        <f t="shared" si="18"/>
        <v>19104500</v>
      </c>
    </row>
    <row r="103" spans="1:16" ht="36.75" customHeight="1">
      <c r="A103" s="24" t="s">
        <v>239</v>
      </c>
      <c r="B103" s="230" t="s">
        <v>230</v>
      </c>
      <c r="C103" s="229"/>
      <c r="D103" s="31">
        <f>'Казань СТС '!D103+'НЧелны СТС'!D103+'Нижнекамск СТС'!D103</f>
        <v>0</v>
      </c>
      <c r="E103" s="31">
        <f>'Казань СТС '!E103+'НЧелны СТС'!E103+'Нижнекамск СТС'!E103</f>
        <v>0</v>
      </c>
      <c r="F103" s="31">
        <f>'Казань СТС '!F103+'НЧелны СТС'!F103+'Нижнекамск СТС'!F103</f>
        <v>0</v>
      </c>
      <c r="G103" s="31">
        <f>'Казань СТС '!G103+'НЧелны СТС'!G103+'Нижнекамск СТС'!G103</f>
        <v>0</v>
      </c>
      <c r="H103" s="31">
        <f>'Казань СТС '!H103+'НЧелны СТС'!H103+'Нижнекамск СТС'!H103</f>
        <v>0</v>
      </c>
      <c r="I103" s="31">
        <f>'Казань СТС '!I103+'НЧелны СТС'!I103+'Нижнекамск СТС'!I103</f>
        <v>0</v>
      </c>
      <c r="J103" s="31">
        <f>'Казань СТС '!J103+'НЧелны СТС'!J103+'Нижнекамск СТС'!J103</f>
        <v>0</v>
      </c>
      <c r="K103" s="31">
        <f>'Казань СТС '!K103+'НЧелны СТС'!K103+'Нижнекамск СТС'!K103</f>
        <v>992500</v>
      </c>
      <c r="L103" s="31">
        <f>'Казань СТС '!L103+'НЧелны СТС'!L103+'Нижнекамск СТС'!L103</f>
        <v>1249000</v>
      </c>
      <c r="M103" s="31">
        <f>'Казань СТС '!M103+'НЧелны СТС'!M103+'Нижнекамск СТС'!M103</f>
        <v>0</v>
      </c>
      <c r="N103" s="31">
        <f>'Казань СТС '!N103+'НЧелны СТС'!N103+'Нижнекамск СТС'!N103</f>
        <v>0</v>
      </c>
      <c r="O103" s="31">
        <f>'Казань СТС '!O103+'НЧелны СТС'!O103+'Нижнекамск СТС'!O103</f>
        <v>0</v>
      </c>
      <c r="P103" s="20">
        <f t="shared" si="18"/>
        <v>2241500</v>
      </c>
    </row>
    <row r="104" spans="1:16" ht="54.75" customHeight="1">
      <c r="A104" s="24" t="s">
        <v>240</v>
      </c>
      <c r="B104" s="231" t="s">
        <v>241</v>
      </c>
      <c r="C104" s="232"/>
      <c r="D104" s="36">
        <f>D105+D108</f>
        <v>0</v>
      </c>
      <c r="E104" s="36">
        <f t="shared" ref="E104:O104" si="22">E105+E108</f>
        <v>0</v>
      </c>
      <c r="F104" s="36">
        <f t="shared" si="22"/>
        <v>0</v>
      </c>
      <c r="G104" s="36">
        <f t="shared" si="22"/>
        <v>0</v>
      </c>
      <c r="H104" s="36">
        <f t="shared" si="22"/>
        <v>0</v>
      </c>
      <c r="I104" s="36">
        <f t="shared" si="22"/>
        <v>0</v>
      </c>
      <c r="J104" s="36">
        <f t="shared" si="22"/>
        <v>0</v>
      </c>
      <c r="K104" s="36">
        <f t="shared" si="22"/>
        <v>246249843</v>
      </c>
      <c r="L104" s="36">
        <f t="shared" si="22"/>
        <v>72644332</v>
      </c>
      <c r="M104" s="36">
        <f t="shared" si="22"/>
        <v>0</v>
      </c>
      <c r="N104" s="36">
        <f t="shared" si="22"/>
        <v>0</v>
      </c>
      <c r="O104" s="36">
        <f t="shared" si="22"/>
        <v>0</v>
      </c>
      <c r="P104" s="20">
        <f t="shared" si="18"/>
        <v>318894175</v>
      </c>
    </row>
    <row r="105" spans="1:16" ht="54.75" customHeight="1">
      <c r="A105" s="24" t="s">
        <v>243</v>
      </c>
      <c r="B105" s="231" t="s">
        <v>244</v>
      </c>
      <c r="C105" s="232"/>
      <c r="D105" s="36">
        <f>D106+D107</f>
        <v>0</v>
      </c>
      <c r="E105" s="36">
        <f t="shared" ref="E105:O105" si="23">E106+E107</f>
        <v>0</v>
      </c>
      <c r="F105" s="36">
        <f t="shared" si="23"/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6">
        <f t="shared" si="23"/>
        <v>0</v>
      </c>
      <c r="K105" s="36">
        <f t="shared" si="23"/>
        <v>228663344</v>
      </c>
      <c r="L105" s="36">
        <f t="shared" si="23"/>
        <v>47072506</v>
      </c>
      <c r="M105" s="36">
        <f t="shared" si="23"/>
        <v>0</v>
      </c>
      <c r="N105" s="36">
        <f t="shared" si="23"/>
        <v>0</v>
      </c>
      <c r="O105" s="36">
        <f t="shared" si="23"/>
        <v>0</v>
      </c>
      <c r="P105" s="20">
        <f t="shared" si="18"/>
        <v>275735850</v>
      </c>
    </row>
    <row r="106" spans="1:16" ht="49.5" customHeight="1">
      <c r="A106" s="24" t="s">
        <v>246</v>
      </c>
      <c r="B106" s="230" t="s">
        <v>247</v>
      </c>
      <c r="C106" s="229"/>
      <c r="D106" s="31">
        <f>'Казань СТС '!D106+'НЧелны СТС'!D106+'Нижнекамск СТС'!D106</f>
        <v>0</v>
      </c>
      <c r="E106" s="31">
        <f>'Казань СТС '!E106+'НЧелны СТС'!E106+'Нижнекамск СТС'!E106</f>
        <v>0</v>
      </c>
      <c r="F106" s="31">
        <f>'Казань СТС '!F106+'НЧелны СТС'!F106+'Нижнекамск СТС'!F106</f>
        <v>0</v>
      </c>
      <c r="G106" s="31">
        <f>'Казань СТС '!G106+'НЧелны СТС'!G106+'Нижнекамск СТС'!G106</f>
        <v>0</v>
      </c>
      <c r="H106" s="31">
        <f>'Казань СТС '!H106+'НЧелны СТС'!H106+'Нижнекамск СТС'!H106</f>
        <v>0</v>
      </c>
      <c r="I106" s="31">
        <f>'Казань СТС '!I106+'НЧелны СТС'!I106+'Нижнекамск СТС'!I106</f>
        <v>0</v>
      </c>
      <c r="J106" s="31">
        <f>'Казань СТС '!J106+'НЧелны СТС'!J106+'Нижнекамск СТС'!J106</f>
        <v>0</v>
      </c>
      <c r="K106" s="31">
        <f>'Казань СТС '!K106+'НЧелны СТС'!K106+'Нижнекамск СТС'!K106</f>
        <v>200317850</v>
      </c>
      <c r="L106" s="31">
        <f>'Казань СТС '!L106+'НЧелны СТС'!L106+'Нижнекамск СТС'!L106</f>
        <v>36028403</v>
      </c>
      <c r="M106" s="31">
        <f>'Казань СТС '!M106+'НЧелны СТС'!M106+'Нижнекамск СТС'!M106</f>
        <v>0</v>
      </c>
      <c r="N106" s="31">
        <f>'Казань СТС '!N106+'НЧелны СТС'!N106+'Нижнекамск СТС'!N106</f>
        <v>0</v>
      </c>
      <c r="O106" s="31">
        <f>'Казань СТС '!O106+'НЧелны СТС'!O106+'Нижнекамск СТС'!O106</f>
        <v>0</v>
      </c>
      <c r="P106" s="20">
        <f t="shared" si="18"/>
        <v>236346253</v>
      </c>
    </row>
    <row r="107" spans="1:16" ht="49.5" customHeight="1">
      <c r="A107" s="24" t="s">
        <v>249</v>
      </c>
      <c r="B107" s="230" t="s">
        <v>250</v>
      </c>
      <c r="C107" s="229"/>
      <c r="D107" s="31">
        <f>'Казань СТС '!D107+'НЧелны СТС'!D107+'Нижнекамск СТС'!D107</f>
        <v>0</v>
      </c>
      <c r="E107" s="31">
        <f>'Казань СТС '!E107+'НЧелны СТС'!E107+'Нижнекамск СТС'!E107</f>
        <v>0</v>
      </c>
      <c r="F107" s="31">
        <f>'Казань СТС '!F107+'НЧелны СТС'!F107+'Нижнекамск СТС'!F107</f>
        <v>0</v>
      </c>
      <c r="G107" s="31">
        <f>'Казань СТС '!G107+'НЧелны СТС'!G107+'Нижнекамск СТС'!G107</f>
        <v>0</v>
      </c>
      <c r="H107" s="31">
        <f>'Казань СТС '!H107+'НЧелны СТС'!H107+'Нижнекамск СТС'!H107</f>
        <v>0</v>
      </c>
      <c r="I107" s="31">
        <f>'Казань СТС '!I107+'НЧелны СТС'!I107+'Нижнекамск СТС'!I107</f>
        <v>0</v>
      </c>
      <c r="J107" s="31">
        <f>'Казань СТС '!J107+'НЧелны СТС'!J107+'Нижнекамск СТС'!J107</f>
        <v>0</v>
      </c>
      <c r="K107" s="31">
        <f>'Казань СТС '!K107+'НЧелны СТС'!K107+'Нижнекамск СТС'!K107</f>
        <v>28345494</v>
      </c>
      <c r="L107" s="31">
        <f>'Казань СТС '!L107+'НЧелны СТС'!L107+'Нижнекамск СТС'!L107</f>
        <v>11044103</v>
      </c>
      <c r="M107" s="31">
        <f>'Казань СТС '!M107+'НЧелны СТС'!M107+'Нижнекамск СТС'!M107</f>
        <v>0</v>
      </c>
      <c r="N107" s="31">
        <f>'Казань СТС '!N107+'НЧелны СТС'!N107+'Нижнекамск СТС'!N107</f>
        <v>0</v>
      </c>
      <c r="O107" s="31">
        <f>'Казань СТС '!O107+'НЧелны СТС'!O107+'Нижнекамск СТС'!O107</f>
        <v>0</v>
      </c>
      <c r="P107" s="20">
        <f t="shared" si="18"/>
        <v>39389597</v>
      </c>
    </row>
    <row r="108" spans="1:16" ht="54" customHeight="1">
      <c r="A108" s="24" t="s">
        <v>251</v>
      </c>
      <c r="B108" s="231" t="s">
        <v>252</v>
      </c>
      <c r="C108" s="232"/>
      <c r="D108" s="36">
        <f>D109+D110</f>
        <v>0</v>
      </c>
      <c r="E108" s="36">
        <f t="shared" ref="E108:O108" si="24">E109+E110</f>
        <v>0</v>
      </c>
      <c r="F108" s="36">
        <f t="shared" si="24"/>
        <v>0</v>
      </c>
      <c r="G108" s="36">
        <f t="shared" si="24"/>
        <v>0</v>
      </c>
      <c r="H108" s="36">
        <f t="shared" si="24"/>
        <v>0</v>
      </c>
      <c r="I108" s="36">
        <f t="shared" si="24"/>
        <v>0</v>
      </c>
      <c r="J108" s="36">
        <f t="shared" si="24"/>
        <v>0</v>
      </c>
      <c r="K108" s="36">
        <f t="shared" si="24"/>
        <v>17586499</v>
      </c>
      <c r="L108" s="36">
        <f t="shared" si="24"/>
        <v>25571826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43158325</v>
      </c>
    </row>
    <row r="109" spans="1:16" ht="45" customHeight="1">
      <c r="A109" s="37" t="s">
        <v>254</v>
      </c>
      <c r="B109" s="230" t="s">
        <v>247</v>
      </c>
      <c r="C109" s="229"/>
      <c r="D109" s="31">
        <f>'Казань СТС '!D109+'НЧелны СТС'!D109+'Нижнекамск СТС'!D109</f>
        <v>0</v>
      </c>
      <c r="E109" s="31">
        <f>'Казань СТС '!E109+'НЧелны СТС'!E109+'Нижнекамск СТС'!E109</f>
        <v>0</v>
      </c>
      <c r="F109" s="31">
        <f>'Казань СТС '!F109+'НЧелны СТС'!F109+'Нижнекамск СТС'!F109</f>
        <v>0</v>
      </c>
      <c r="G109" s="31">
        <f>'Казань СТС '!G109+'НЧелны СТС'!G109+'Нижнекамск СТС'!G109</f>
        <v>0</v>
      </c>
      <c r="H109" s="31">
        <f>'Казань СТС '!H109+'НЧелны СТС'!H109+'Нижнекамск СТС'!H109</f>
        <v>0</v>
      </c>
      <c r="I109" s="31">
        <f>'Казань СТС '!I109+'НЧелны СТС'!I109+'Нижнекамск СТС'!I109</f>
        <v>0</v>
      </c>
      <c r="J109" s="31">
        <f>'Казань СТС '!J109+'НЧелны СТС'!J109+'Нижнекамск СТС'!J109</f>
        <v>0</v>
      </c>
      <c r="K109" s="31">
        <f>'Казань СТС '!K109+'НЧелны СТС'!K109+'Нижнекамск СТС'!K109</f>
        <v>9282286</v>
      </c>
      <c r="L109" s="31">
        <f>'Казань СТС '!L109+'НЧелны СТС'!L109+'Нижнекамск СТС'!L109</f>
        <v>3803056</v>
      </c>
      <c r="M109" s="31">
        <f>'Казань СТС '!M109+'НЧелны СТС'!M109+'Нижнекамск СТС'!M109</f>
        <v>0</v>
      </c>
      <c r="N109" s="31">
        <f>'Казань СТС '!N109+'НЧелны СТС'!N109+'Нижнекамск СТС'!N109</f>
        <v>0</v>
      </c>
      <c r="O109" s="31">
        <f>'Казань СТС '!O109+'НЧелны СТС'!O109+'Нижнекамск СТС'!O109</f>
        <v>0</v>
      </c>
      <c r="P109" s="20">
        <f t="shared" si="18"/>
        <v>13085342</v>
      </c>
    </row>
    <row r="110" spans="1:16" ht="47.25" customHeight="1">
      <c r="A110" s="24" t="s">
        <v>256</v>
      </c>
      <c r="B110" s="230" t="s">
        <v>257</v>
      </c>
      <c r="C110" s="229"/>
      <c r="D110" s="31">
        <f>'Казань СТС '!D110+'НЧелны СТС'!D110+'Нижнекамск СТС'!D110</f>
        <v>0</v>
      </c>
      <c r="E110" s="31">
        <f>'Казань СТС '!E110+'НЧелны СТС'!E110+'Нижнекамск СТС'!E110</f>
        <v>0</v>
      </c>
      <c r="F110" s="31">
        <f>'Казань СТС '!F110+'НЧелны СТС'!F110+'Нижнекамск СТС'!F110</f>
        <v>0</v>
      </c>
      <c r="G110" s="31">
        <f>'Казань СТС '!G110+'НЧелны СТС'!G110+'Нижнекамск СТС'!G110</f>
        <v>0</v>
      </c>
      <c r="H110" s="31">
        <f>'Казань СТС '!H110+'НЧелны СТС'!H110+'Нижнекамск СТС'!H110</f>
        <v>0</v>
      </c>
      <c r="I110" s="31">
        <f>'Казань СТС '!I110+'НЧелны СТС'!I110+'Нижнекамск СТС'!I110</f>
        <v>0</v>
      </c>
      <c r="J110" s="31">
        <f>'Казань СТС '!J110+'НЧелны СТС'!J110+'Нижнекамск СТС'!J110</f>
        <v>0</v>
      </c>
      <c r="K110" s="31">
        <f>'Казань СТС '!K110+'НЧелны СТС'!K110+'Нижнекамск СТС'!K110</f>
        <v>8304213</v>
      </c>
      <c r="L110" s="31">
        <f>'Казань СТС '!L110+'НЧелны СТС'!L110+'Нижнекамск СТС'!L110</f>
        <v>21768770</v>
      </c>
      <c r="M110" s="31">
        <f>'Казань СТС '!M110+'НЧелны СТС'!M110+'Нижнекамск СТС'!M110</f>
        <v>0</v>
      </c>
      <c r="N110" s="31">
        <f>'Казань СТС '!N110+'НЧелны СТС'!N110+'Нижнекамск СТС'!N110</f>
        <v>0</v>
      </c>
      <c r="O110" s="31">
        <f>'Казань СТС '!O110+'НЧелны СТС'!O110+'Нижнекамск СТС'!O110</f>
        <v>0</v>
      </c>
      <c r="P110" s="20">
        <f t="shared" si="18"/>
        <v>30072983</v>
      </c>
    </row>
    <row r="111" spans="1:16" ht="55.5" customHeight="1">
      <c r="A111" s="24" t="s">
        <v>259</v>
      </c>
      <c r="B111" s="233" t="s">
        <v>260</v>
      </c>
      <c r="C111" s="234"/>
      <c r="D111" s="38">
        <f>D57-D75-D106-D109</f>
        <v>0</v>
      </c>
      <c r="E111" s="38">
        <f t="shared" ref="E111:O111" si="25">E57-E75-E106-E109</f>
        <v>0</v>
      </c>
      <c r="F111" s="38">
        <f t="shared" si="25"/>
        <v>0</v>
      </c>
      <c r="G111" s="38">
        <f t="shared" si="25"/>
        <v>0</v>
      </c>
      <c r="H111" s="38">
        <f t="shared" si="25"/>
        <v>0</v>
      </c>
      <c r="I111" s="38">
        <f t="shared" si="25"/>
        <v>0</v>
      </c>
      <c r="J111" s="38">
        <f t="shared" si="25"/>
        <v>0</v>
      </c>
      <c r="K111" s="38">
        <f t="shared" si="25"/>
        <v>69176114</v>
      </c>
      <c r="L111" s="38">
        <f t="shared" si="25"/>
        <v>24135541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93311655</v>
      </c>
    </row>
    <row r="112" spans="1:16" ht="71.25" customHeight="1">
      <c r="A112" s="24" t="s">
        <v>261</v>
      </c>
      <c r="B112" s="233" t="s">
        <v>262</v>
      </c>
      <c r="C112" s="234"/>
      <c r="D112" s="38">
        <f>D113+D114</f>
        <v>0</v>
      </c>
      <c r="E112" s="38">
        <f t="shared" ref="E112:O112" si="26">E113+E114</f>
        <v>0</v>
      </c>
      <c r="F112" s="38">
        <f t="shared" si="26"/>
        <v>0</v>
      </c>
      <c r="G112" s="38">
        <f t="shared" si="26"/>
        <v>0</v>
      </c>
      <c r="H112" s="38">
        <f t="shared" si="26"/>
        <v>0</v>
      </c>
      <c r="I112" s="38">
        <f t="shared" si="26"/>
        <v>0</v>
      </c>
      <c r="J112" s="38">
        <f t="shared" si="26"/>
        <v>0</v>
      </c>
      <c r="K112" s="38">
        <f t="shared" si="26"/>
        <v>28346683</v>
      </c>
      <c r="L112" s="38">
        <f t="shared" si="26"/>
        <v>24197850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52544533</v>
      </c>
    </row>
    <row r="113" spans="1:16" ht="49.5" customHeight="1">
      <c r="A113" s="24" t="s">
        <v>263</v>
      </c>
      <c r="B113" s="233" t="s">
        <v>264</v>
      </c>
      <c r="C113" s="234"/>
      <c r="D113" s="38">
        <f t="shared" ref="D113:O113" si="27">D98-D109</f>
        <v>0</v>
      </c>
      <c r="E113" s="38">
        <f t="shared" si="27"/>
        <v>0</v>
      </c>
      <c r="F113" s="38">
        <f t="shared" si="27"/>
        <v>0</v>
      </c>
      <c r="G113" s="38">
        <f t="shared" si="27"/>
        <v>0</v>
      </c>
      <c r="H113" s="38">
        <f t="shared" si="27"/>
        <v>0</v>
      </c>
      <c r="I113" s="38">
        <f t="shared" si="27"/>
        <v>0</v>
      </c>
      <c r="J113" s="38">
        <f t="shared" si="27"/>
        <v>0</v>
      </c>
      <c r="K113" s="38">
        <f t="shared" si="27"/>
        <v>14633964</v>
      </c>
      <c r="L113" s="38">
        <f t="shared" si="27"/>
        <v>13120944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27754908</v>
      </c>
    </row>
    <row r="114" spans="1:16" ht="47.25" customHeight="1">
      <c r="A114" s="24" t="s">
        <v>265</v>
      </c>
      <c r="B114" s="235" t="s">
        <v>266</v>
      </c>
      <c r="C114" s="236"/>
      <c r="D114" s="31">
        <f>'Казань СТС '!D114+'НЧелны СТС'!D114+'Нижнекамск СТС'!D114</f>
        <v>0</v>
      </c>
      <c r="E114" s="31">
        <f>'Казань СТС '!E114+'НЧелны СТС'!E114+'Нижнекамск СТС'!E114</f>
        <v>0</v>
      </c>
      <c r="F114" s="31">
        <f>'Казань СТС '!F114+'НЧелны СТС'!F114+'Нижнекамск СТС'!F114</f>
        <v>0</v>
      </c>
      <c r="G114" s="31">
        <f>'Казань СТС '!G114+'НЧелны СТС'!G114+'Нижнекамск СТС'!G114</f>
        <v>0</v>
      </c>
      <c r="H114" s="31">
        <f>'Казань СТС '!H114+'НЧелны СТС'!H114+'Нижнекамск СТС'!H114</f>
        <v>0</v>
      </c>
      <c r="I114" s="31">
        <f>'Казань СТС '!I114+'НЧелны СТС'!I114+'Нижнекамск СТС'!I114</f>
        <v>0</v>
      </c>
      <c r="J114" s="31">
        <f>'Казань СТС '!J114+'НЧелны СТС'!J114+'Нижнекамск СТС'!J114</f>
        <v>0</v>
      </c>
      <c r="K114" s="31">
        <f>'Казань СТС '!K114+'НЧелны СТС'!K114+'Нижнекамск СТС'!K114</f>
        <v>13712719</v>
      </c>
      <c r="L114" s="31">
        <f>'Казань СТС '!L114+'НЧелны СТС'!L114+'Нижнекамск СТС'!L114</f>
        <v>11076906</v>
      </c>
      <c r="M114" s="31">
        <f>'Казань СТС '!M114+'НЧелны СТС'!M114+'Нижнекамск СТС'!M114</f>
        <v>0</v>
      </c>
      <c r="N114" s="31">
        <f>'Казань СТС '!N114+'НЧелны СТС'!N114+'Нижнекамск СТС'!N114</f>
        <v>0</v>
      </c>
      <c r="O114" s="31">
        <f>'Казань СТС '!O114+'НЧелны СТС'!O114+'Нижнекамск СТС'!O114</f>
        <v>0</v>
      </c>
      <c r="P114" s="20">
        <f t="shared" si="18"/>
        <v>24789625</v>
      </c>
    </row>
    <row r="115" spans="1:16" ht="103.5" customHeight="1">
      <c r="A115" s="24" t="s">
        <v>267</v>
      </c>
      <c r="B115" s="230" t="s">
        <v>268</v>
      </c>
      <c r="C115" s="229"/>
      <c r="D115" s="31">
        <f>'Казань СТС '!D115+'НЧелны СТС'!D115+'Нижнекамск СТС'!D115</f>
        <v>0</v>
      </c>
      <c r="E115" s="31">
        <f>'Казань СТС '!E115+'НЧелны СТС'!E115+'Нижнекамск СТС'!E115</f>
        <v>0</v>
      </c>
      <c r="F115" s="31">
        <f>'Казань СТС '!F115+'НЧелны СТС'!F115+'Нижнекамск СТС'!F115</f>
        <v>0</v>
      </c>
      <c r="G115" s="31">
        <f>'Казань СТС '!G115+'НЧелны СТС'!G115+'Нижнекамск СТС'!G115</f>
        <v>0</v>
      </c>
      <c r="H115" s="31">
        <f>'Казань СТС '!H115+'НЧелны СТС'!H115+'Нижнекамск СТС'!H115</f>
        <v>0</v>
      </c>
      <c r="I115" s="31">
        <f>'Казань СТС '!I115+'НЧелны СТС'!I115+'Нижнекамск СТС'!I115</f>
        <v>0</v>
      </c>
      <c r="J115" s="31">
        <f>'Казань СТС '!J115+'НЧелны СТС'!J115+'Нижнекамск СТС'!J115</f>
        <v>0</v>
      </c>
      <c r="K115" s="31">
        <f>'Казань СТС '!K115+'НЧелны СТС'!K115+'Нижнекамск СТС'!K115</f>
        <v>7892</v>
      </c>
      <c r="L115" s="31">
        <f>'Казань СТС '!L115+'НЧелны СТС'!L115+'Нижнекамск СТС'!L115</f>
        <v>11128</v>
      </c>
      <c r="M115" s="31">
        <f>'Казань СТС '!M115+'НЧелны СТС'!M115+'Нижнекамск СТС'!M115</f>
        <v>0</v>
      </c>
      <c r="N115" s="31">
        <f>'Казань СТС '!N115+'НЧелны СТС'!N115+'Нижнекамск СТС'!N115</f>
        <v>0</v>
      </c>
      <c r="O115" s="31">
        <f>'Казань СТС '!O115+'НЧелны СТС'!O115+'Нижнекамск СТС'!O115</f>
        <v>0</v>
      </c>
      <c r="P115" s="20">
        <f t="shared" si="18"/>
        <v>19020</v>
      </c>
    </row>
    <row r="116" spans="1:16" ht="135" customHeight="1">
      <c r="A116" s="24" t="s">
        <v>269</v>
      </c>
      <c r="B116" s="230" t="s">
        <v>270</v>
      </c>
      <c r="C116" s="229"/>
      <c r="D116" s="31">
        <f>'Казань СТС '!D116+'НЧелны СТС'!D116+'Нижнекамск СТС'!D116</f>
        <v>0</v>
      </c>
      <c r="E116" s="31">
        <f>'Казань СТС '!E116+'НЧелны СТС'!E116+'Нижнекамск СТС'!E116</f>
        <v>0</v>
      </c>
      <c r="F116" s="31">
        <f>'Казань СТС '!F116+'НЧелны СТС'!F116+'Нижнекамск СТС'!F116</f>
        <v>0</v>
      </c>
      <c r="G116" s="31">
        <f>'Казань СТС '!G116+'НЧелны СТС'!G116+'Нижнекамск СТС'!G116</f>
        <v>0</v>
      </c>
      <c r="H116" s="31">
        <f>'Казань СТС '!H116+'НЧелны СТС'!H116+'Нижнекамск СТС'!H116</f>
        <v>0</v>
      </c>
      <c r="I116" s="31">
        <f>'Казань СТС '!I116+'НЧелны СТС'!I116+'Нижнекамск СТС'!I116</f>
        <v>0</v>
      </c>
      <c r="J116" s="31">
        <f>'Казань СТС '!J116+'НЧелны СТС'!J116+'Нижнекамск СТС'!J116</f>
        <v>0</v>
      </c>
      <c r="K116" s="31">
        <f>'Казань СТС '!K116+'НЧелны СТС'!K116+'Нижнекамск СТС'!K116</f>
        <v>11</v>
      </c>
      <c r="L116" s="31">
        <f>'Казань СТС '!L116+'НЧелны СТС'!L116+'Нижнекамск СТС'!L116</f>
        <v>41</v>
      </c>
      <c r="M116" s="31">
        <f>'Казань СТС '!M116+'НЧелны СТС'!M116+'Нижнекамск СТС'!M116</f>
        <v>0</v>
      </c>
      <c r="N116" s="31">
        <f>'Казань СТС '!N116+'НЧелны СТС'!N116+'Нижнекамск СТС'!N116</f>
        <v>0</v>
      </c>
      <c r="O116" s="31">
        <f>'Казань СТС '!O116+'НЧелны СТС'!O116+'Нижнекамск СТС'!O116</f>
        <v>0</v>
      </c>
      <c r="P116" s="20">
        <f t="shared" si="18"/>
        <v>52</v>
      </c>
    </row>
    <row r="117" spans="1:16" ht="108.75" customHeight="1">
      <c r="A117" s="24" t="s">
        <v>271</v>
      </c>
      <c r="B117" s="208" t="s">
        <v>272</v>
      </c>
      <c r="C117" s="209"/>
      <c r="D117" s="31">
        <f>'Казань СТС '!D117+'НЧелны СТС'!D117+'Нижнекамск СТС'!D117</f>
        <v>0</v>
      </c>
      <c r="E117" s="31">
        <f>'Казань СТС '!E117+'НЧелны СТС'!E117+'Нижнекамск СТС'!E117</f>
        <v>0</v>
      </c>
      <c r="F117" s="31">
        <f>'Казань СТС '!F117+'НЧелны СТС'!F117+'Нижнекамск СТС'!F117</f>
        <v>0</v>
      </c>
      <c r="G117" s="31">
        <f>'Казань СТС '!G117+'НЧелны СТС'!G117+'Нижнекамск СТС'!G117</f>
        <v>0</v>
      </c>
      <c r="H117" s="31">
        <f>'Казань СТС '!H117+'НЧелны СТС'!H117+'Нижнекамск СТС'!H117</f>
        <v>0</v>
      </c>
      <c r="I117" s="31">
        <f>'Казань СТС '!I117+'НЧелны СТС'!I117+'Нижнекамск СТС'!I117</f>
        <v>0</v>
      </c>
      <c r="J117" s="31">
        <f>'Казань СТС '!J117+'НЧелны СТС'!J117+'Нижнекамск СТС'!J117</f>
        <v>0</v>
      </c>
      <c r="K117" s="31">
        <f>'Казань СТС '!K117+'НЧелны СТС'!K117+'Нижнекамск СТС'!K117</f>
        <v>0</v>
      </c>
      <c r="L117" s="31">
        <f>'Казань СТС '!L117+'НЧелны СТС'!L117+'Нижнекамск СТС'!L117</f>
        <v>5</v>
      </c>
      <c r="M117" s="31">
        <f>'Казань СТС '!M117+'НЧелны СТС'!M117+'Нижнекамск СТС'!M117</f>
        <v>0</v>
      </c>
      <c r="N117" s="31">
        <f>'Казань СТС '!N117+'НЧелны СТС'!N117+'Нижнекамск СТС'!N117</f>
        <v>0</v>
      </c>
      <c r="O117" s="31">
        <f>'Казань СТС '!O117+'НЧелны СТС'!O117+'Нижнекамск СТС'!O117</f>
        <v>0</v>
      </c>
      <c r="P117" s="20">
        <f t="shared" si="18"/>
        <v>5</v>
      </c>
    </row>
    <row r="118" spans="1:16" ht="70.5" customHeight="1">
      <c r="A118" s="24" t="s">
        <v>273</v>
      </c>
      <c r="B118" s="237" t="s">
        <v>274</v>
      </c>
      <c r="C118" s="237"/>
      <c r="D118" s="31">
        <f>'Казань СТС '!D118+'НЧелны СТС'!D118+'Нижнекамск СТС'!D118</f>
        <v>0</v>
      </c>
      <c r="E118" s="31">
        <f>'Казань СТС '!E118+'НЧелны СТС'!E118+'Нижнекамск СТС'!E118</f>
        <v>0</v>
      </c>
      <c r="F118" s="31">
        <f>'Казань СТС '!F118+'НЧелны СТС'!F118+'Нижнекамск СТС'!F118</f>
        <v>0</v>
      </c>
      <c r="G118" s="31">
        <f>'Казань СТС '!G118+'НЧелны СТС'!G118+'Нижнекамск СТС'!G118</f>
        <v>0</v>
      </c>
      <c r="H118" s="31">
        <f>'Казань СТС '!H118+'НЧелны СТС'!H118+'Нижнекамск СТС'!H118</f>
        <v>0</v>
      </c>
      <c r="I118" s="31">
        <f>'Казань СТС '!I118+'НЧелны СТС'!I118+'Нижнекамск СТС'!I118</f>
        <v>0</v>
      </c>
      <c r="J118" s="31">
        <f>'Казань СТС '!J118+'НЧелны СТС'!J118+'Нижнекамск СТС'!J118</f>
        <v>1</v>
      </c>
      <c r="K118" s="31">
        <f>'Казань СТС '!K118+'НЧелны СТС'!K118+'Нижнекамск СТС'!K118</f>
        <v>10512</v>
      </c>
      <c r="L118" s="31">
        <f>'Казань СТС '!L118+'НЧелны СТС'!L118+'Нижнекамск СТС'!L118</f>
        <v>6453</v>
      </c>
      <c r="M118" s="31">
        <f>'Казань СТС '!M118+'НЧелны СТС'!M118+'Нижнекамск СТС'!M118</f>
        <v>0</v>
      </c>
      <c r="N118" s="31">
        <f>'Казань СТС '!N118+'НЧелны СТС'!N118+'Нижнекамск СТС'!N118</f>
        <v>0</v>
      </c>
      <c r="O118" s="31">
        <f>'Казань СТС '!O118+'НЧелны СТС'!O118+'Нижнекамск СТС'!O118</f>
        <v>0</v>
      </c>
      <c r="P118" s="20">
        <f t="shared" si="18"/>
        <v>16966</v>
      </c>
    </row>
    <row r="119" spans="1:16" ht="71.25" customHeight="1">
      <c r="A119" s="24" t="s">
        <v>275</v>
      </c>
      <c r="B119" s="237" t="s">
        <v>276</v>
      </c>
      <c r="C119" s="237"/>
      <c r="D119" s="31">
        <f>'Казань СТС '!D119+'НЧелны СТС'!D119+'Нижнекамск СТС'!D119</f>
        <v>0</v>
      </c>
      <c r="E119" s="31">
        <f>'Казань СТС '!E119+'НЧелны СТС'!E119+'Нижнекамск СТС'!E119</f>
        <v>0</v>
      </c>
      <c r="F119" s="31">
        <f>'Казань СТС '!F119+'НЧелны СТС'!F119+'Нижнекамск СТС'!F119</f>
        <v>0</v>
      </c>
      <c r="G119" s="31">
        <f>'Казань СТС '!G119+'НЧелны СТС'!G119+'Нижнекамск СТС'!G119</f>
        <v>0</v>
      </c>
      <c r="H119" s="31">
        <f>'Казань СТС '!H119+'НЧелны СТС'!H119+'Нижнекамск СТС'!H119</f>
        <v>0</v>
      </c>
      <c r="I119" s="31">
        <f>'Казань СТС '!I119+'НЧелны СТС'!I119+'Нижнекамск СТС'!I119</f>
        <v>0</v>
      </c>
      <c r="J119" s="31">
        <f>'Казань СТС '!J119+'НЧелны СТС'!J119+'Нижнекамск СТС'!J119</f>
        <v>2500</v>
      </c>
      <c r="K119" s="31">
        <f>'Казань СТС '!K119+'НЧелны СТС'!K119+'Нижнекамск СТС'!K119</f>
        <v>25980506</v>
      </c>
      <c r="L119" s="31">
        <f>'Казань СТС '!L119+'НЧелны СТС'!L119+'Нижнекамск СТС'!L119</f>
        <v>37334617</v>
      </c>
      <c r="M119" s="31">
        <f>'Казань СТС '!M119+'НЧелны СТС'!M119+'Нижнекамск СТС'!M119</f>
        <v>0</v>
      </c>
      <c r="N119" s="31">
        <f>'Казань СТС '!N119+'НЧелны СТС'!N119+'Нижнекамск СТС'!N119</f>
        <v>0</v>
      </c>
      <c r="O119" s="31">
        <f>'Казань СТС '!O119+'НЧелны СТС'!O119+'Нижнекамск СТС'!O119</f>
        <v>0</v>
      </c>
      <c r="P119" s="40">
        <f t="shared" si="18"/>
        <v>63317623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1690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34">
        <f>'Казань СТС '!P121+'НЧелны СТС'!P121</f>
        <v>129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34">
        <f>'Казань СТС '!P122+'НЧелны СТС'!P122</f>
        <v>1561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34">
        <f>'Казань СТС '!P123+'НЧелны СТС'!P123</f>
        <v>0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62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34">
        <f>'Казань СТС '!P125+'НЧелны СТС'!P125</f>
        <v>0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34">
        <f>'Казань СТС '!P126+'НЧелны СТС'!P126</f>
        <v>43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34">
        <f>'Казань СТС '!P127+'НЧелны СТС'!P127</f>
        <v>19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61mtlQnCj9HRoWr3f3u85pO1MKA/h5211GhMmaarVqedIVGKaSULCVsBSu0QjkMjSvIIBzPb3oWCBVnI/o4UTQ==" saltValue="2ehawjgu1YieNSwJUeEMUQ==" spinCount="100000" sheet="1" objects="1" scenarios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9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274" t="s">
        <v>488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92.25" customHeight="1">
      <c r="A12" s="12" t="s">
        <v>95</v>
      </c>
      <c r="B12" s="197" t="s">
        <v>96</v>
      </c>
      <c r="C12" s="197"/>
      <c r="D12" s="274" t="s">
        <v>489</v>
      </c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42" customHeight="1">
      <c r="A13" s="12" t="s">
        <v>97</v>
      </c>
      <c r="B13" s="197" t="s">
        <v>98</v>
      </c>
      <c r="C13" s="197"/>
      <c r="D13" s="274">
        <v>7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/>
    </row>
    <row r="14" spans="1:16" ht="91.5" customHeight="1">
      <c r="A14" s="12" t="s">
        <v>99</v>
      </c>
      <c r="B14" s="198" t="s">
        <v>100</v>
      </c>
      <c r="C14" s="198"/>
      <c r="D14" s="301">
        <v>1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3"/>
    </row>
    <row r="15" spans="1:16" ht="53.25" customHeight="1">
      <c r="A15" s="12" t="s">
        <v>101</v>
      </c>
      <c r="B15" s="197" t="s">
        <v>102</v>
      </c>
      <c r="C15" s="197"/>
      <c r="D15" s="301">
        <v>8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3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11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11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6</v>
      </c>
      <c r="K21" s="12"/>
      <c r="L21" s="12"/>
      <c r="M21" s="12"/>
      <c r="N21" s="12"/>
      <c r="O21" s="12"/>
      <c r="P21" s="56">
        <f t="shared" si="1"/>
        <v>6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5</v>
      </c>
      <c r="K22" s="12"/>
      <c r="L22" s="12"/>
      <c r="M22" s="12"/>
      <c r="N22" s="12"/>
      <c r="O22" s="12"/>
      <c r="P22" s="56">
        <f t="shared" si="1"/>
        <v>5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11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11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11</v>
      </c>
      <c r="K28" s="12"/>
      <c r="L28" s="12"/>
      <c r="M28" s="12"/>
      <c r="N28" s="17"/>
      <c r="O28" s="88"/>
      <c r="P28" s="56">
        <f t="shared" si="1"/>
        <v>11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11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11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11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11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11</v>
      </c>
      <c r="K36" s="12"/>
      <c r="L36" s="12"/>
      <c r="M36" s="12"/>
      <c r="N36" s="17"/>
      <c r="O36" s="88"/>
      <c r="P36" s="56">
        <f t="shared" si="1"/>
        <v>11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0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0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/>
      <c r="K43" s="12"/>
      <c r="L43" s="12"/>
      <c r="M43" s="12"/>
      <c r="N43" s="17"/>
      <c r="O43" s="88"/>
      <c r="P43" s="56">
        <f t="shared" si="1"/>
        <v>0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56">
        <f t="shared" si="1"/>
        <v>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2000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2000</v>
      </c>
      <c r="K110" s="12"/>
      <c r="L110" s="12"/>
      <c r="M110" s="12"/>
      <c r="N110" s="12"/>
      <c r="O110" s="12"/>
      <c r="P110" s="56">
        <f t="shared" si="18"/>
        <v>2000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>J57-J75-J106-J109</f>
        <v>0</v>
      </c>
      <c r="K111" s="28">
        <f t="shared" si="24"/>
        <v>0</v>
      </c>
      <c r="L111" s="28">
        <f t="shared" si="24"/>
        <v>0</v>
      </c>
      <c r="M111" s="28">
        <f>M57-M75-M106-M109</f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68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35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28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3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2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1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490</v>
      </c>
      <c r="C133" s="47"/>
      <c r="D133" s="47"/>
      <c r="E133" s="47"/>
      <c r="F133" s="47"/>
      <c r="G133" s="47"/>
      <c r="H133" s="47"/>
      <c r="I133" s="47" t="s">
        <v>491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492</v>
      </c>
      <c r="C137" s="7"/>
      <c r="D137" s="7"/>
      <c r="E137" s="7"/>
      <c r="F137" s="7"/>
      <c r="G137" s="7"/>
      <c r="H137" s="7"/>
      <c r="I137" s="105">
        <v>45286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MRqWtVxkXNI55o6pSLTOO/V2xrqJMo4fotfJPpTjCEtECtcZcy/Bw3WNbrBCfTL6DMnmLaN2EADEAcEGaBvg0g==" saltValue="6/XPvCgafcGladWFUMaGbg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8" workbookViewId="0">
      <selection activeCell="D114" sqref="D114:O114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493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494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9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37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37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5</v>
      </c>
      <c r="K21" s="12"/>
      <c r="L21" s="12"/>
      <c r="M21" s="12"/>
      <c r="N21" s="12"/>
      <c r="O21" s="12"/>
      <c r="P21" s="56">
        <f t="shared" si="1"/>
        <v>5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32</v>
      </c>
      <c r="K22" s="12"/>
      <c r="L22" s="12"/>
      <c r="M22" s="12"/>
      <c r="N22" s="12"/>
      <c r="O22" s="12"/>
      <c r="P22" s="56">
        <f t="shared" si="1"/>
        <v>32</v>
      </c>
    </row>
    <row r="23" spans="1:16" ht="96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>
        <v>0</v>
      </c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>
        <v>0</v>
      </c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>
        <v>0</v>
      </c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>
        <v>0</v>
      </c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37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37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37</v>
      </c>
      <c r="K28" s="12"/>
      <c r="L28" s="12"/>
      <c r="M28" s="12"/>
      <c r="N28" s="17"/>
      <c r="O28" s="88"/>
      <c r="P28" s="56">
        <f t="shared" si="1"/>
        <v>37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>
        <v>0</v>
      </c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>
        <v>0</v>
      </c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0</v>
      </c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>
        <v>0</v>
      </c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37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37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28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28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28</v>
      </c>
      <c r="K36" s="12"/>
      <c r="L36" s="12"/>
      <c r="M36" s="12"/>
      <c r="N36" s="17"/>
      <c r="O36" s="88"/>
      <c r="P36" s="56">
        <f t="shared" si="1"/>
        <v>28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>
        <v>0</v>
      </c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>
        <v>0</v>
      </c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0</v>
      </c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0</v>
      </c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9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9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9</v>
      </c>
      <c r="K43" s="12"/>
      <c r="L43" s="12"/>
      <c r="M43" s="12"/>
      <c r="N43" s="17"/>
      <c r="O43" s="88"/>
      <c r="P43" s="56">
        <f t="shared" si="1"/>
        <v>9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>
        <v>0</v>
      </c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>
        <v>0</v>
      </c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>
        <v>0</v>
      </c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>
        <v>0</v>
      </c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>
        <v>0</v>
      </c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>
        <v>0</v>
      </c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>
        <v>0</v>
      </c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>
        <v>0</v>
      </c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>
        <v>0</v>
      </c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22500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22500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22500</v>
      </c>
      <c r="K58" s="12"/>
      <c r="L58" s="12"/>
      <c r="M58" s="12"/>
      <c r="N58" s="12"/>
      <c r="O58" s="12"/>
      <c r="P58" s="56">
        <f t="shared" si="1"/>
        <v>22500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>
        <v>0</v>
      </c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>
        <v>0</v>
      </c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>
        <v>0</v>
      </c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>
        <v>0</v>
      </c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>
        <v>0</v>
      </c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0</v>
      </c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>
        <v>0</v>
      </c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>
        <v>0</v>
      </c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0</v>
      </c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>
        <v>0</v>
      </c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>
        <v>0</v>
      </c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>
        <v>0</v>
      </c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>
        <v>0</v>
      </c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0</v>
      </c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>
        <v>0</v>
      </c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>
        <v>0</v>
      </c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>
        <v>0</v>
      </c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>
        <v>0</v>
      </c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>
        <v>0</v>
      </c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>
        <v>0</v>
      </c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>
        <v>0</v>
      </c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>
        <v>0</v>
      </c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>
        <v>0</v>
      </c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>
        <v>0</v>
      </c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>
        <v>0</v>
      </c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>
        <v>0</v>
      </c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>
        <v>0</v>
      </c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>
        <v>0</v>
      </c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2</v>
      </c>
      <c r="K96" s="12"/>
      <c r="L96" s="12"/>
      <c r="M96" s="12"/>
      <c r="N96" s="12"/>
      <c r="O96" s="12"/>
      <c r="P96" s="56">
        <f t="shared" si="18"/>
        <v>2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>
        <v>0</v>
      </c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5500</v>
      </c>
      <c r="K98" s="12"/>
      <c r="L98" s="12"/>
      <c r="M98" s="12"/>
      <c r="N98" s="12"/>
      <c r="O98" s="12"/>
      <c r="P98" s="56">
        <f t="shared" si="18"/>
        <v>5500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>
        <v>0</v>
      </c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0</v>
      </c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>
        <v>0</v>
      </c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0</v>
      </c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>
        <v>0</v>
      </c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26500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26500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19000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19000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17000</v>
      </c>
      <c r="K106" s="12"/>
      <c r="L106" s="12"/>
      <c r="M106" s="12"/>
      <c r="N106" s="12"/>
      <c r="O106" s="12"/>
      <c r="P106" s="56">
        <f t="shared" si="18"/>
        <v>17000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2000</v>
      </c>
      <c r="K107" s="12"/>
      <c r="L107" s="12"/>
      <c r="M107" s="12"/>
      <c r="N107" s="12"/>
      <c r="O107" s="12"/>
      <c r="P107" s="56">
        <f t="shared" si="18"/>
        <v>2000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7500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7500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5500</v>
      </c>
      <c r="K109" s="12"/>
      <c r="L109" s="12"/>
      <c r="M109" s="12"/>
      <c r="N109" s="12"/>
      <c r="O109" s="12"/>
      <c r="P109" s="56">
        <f t="shared" si="18"/>
        <v>5500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2000</v>
      </c>
      <c r="K110" s="12"/>
      <c r="L110" s="12"/>
      <c r="M110" s="12"/>
      <c r="N110" s="12"/>
      <c r="O110" s="12"/>
      <c r="P110" s="56">
        <f t="shared" si="18"/>
        <v>2000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91">
        <f>D113+D114</f>
        <v>0</v>
      </c>
      <c r="E112" s="91">
        <f t="shared" ref="E112:O112" si="25">E113+E114</f>
        <v>0</v>
      </c>
      <c r="F112" s="91">
        <f t="shared" si="25"/>
        <v>0</v>
      </c>
      <c r="G112" s="91">
        <f t="shared" si="25"/>
        <v>0</v>
      </c>
      <c r="H112" s="91">
        <f t="shared" si="25"/>
        <v>0</v>
      </c>
      <c r="I112" s="91">
        <f t="shared" si="25"/>
        <v>0</v>
      </c>
      <c r="J112" s="91">
        <f t="shared" si="25"/>
        <v>2000</v>
      </c>
      <c r="K112" s="91">
        <f t="shared" si="25"/>
        <v>0</v>
      </c>
      <c r="L112" s="91">
        <f t="shared" si="25"/>
        <v>0</v>
      </c>
      <c r="M112" s="91">
        <f t="shared" si="25"/>
        <v>0</v>
      </c>
      <c r="N112" s="91">
        <f t="shared" si="25"/>
        <v>0</v>
      </c>
      <c r="O112" s="91">
        <f t="shared" si="25"/>
        <v>0</v>
      </c>
      <c r="P112" s="56">
        <f t="shared" si="18"/>
        <v>2000</v>
      </c>
    </row>
    <row r="113" spans="1:16" ht="49.5" customHeight="1">
      <c r="A113" s="14" t="s">
        <v>263</v>
      </c>
      <c r="B113" s="250" t="s">
        <v>264</v>
      </c>
      <c r="C113" s="251"/>
      <c r="D113" s="91">
        <f t="shared" ref="D113:O113" si="26">D98-D109</f>
        <v>0</v>
      </c>
      <c r="E113" s="91">
        <f t="shared" si="26"/>
        <v>0</v>
      </c>
      <c r="F113" s="91">
        <f t="shared" si="26"/>
        <v>0</v>
      </c>
      <c r="G113" s="91">
        <f t="shared" si="26"/>
        <v>0</v>
      </c>
      <c r="H113" s="91">
        <f t="shared" si="26"/>
        <v>0</v>
      </c>
      <c r="I113" s="91">
        <f t="shared" si="26"/>
        <v>0</v>
      </c>
      <c r="J113" s="91">
        <f t="shared" si="26"/>
        <v>0</v>
      </c>
      <c r="K113" s="91">
        <f t="shared" si="26"/>
        <v>0</v>
      </c>
      <c r="L113" s="91">
        <f t="shared" si="26"/>
        <v>0</v>
      </c>
      <c r="M113" s="91">
        <f t="shared" si="26"/>
        <v>0</v>
      </c>
      <c r="N113" s="91">
        <f t="shared" si="26"/>
        <v>0</v>
      </c>
      <c r="O113" s="91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2000</v>
      </c>
      <c r="K114" s="104"/>
      <c r="L114" s="104"/>
      <c r="M114" s="104"/>
      <c r="N114" s="104"/>
      <c r="O114" s="104"/>
      <c r="P114" s="56">
        <f t="shared" si="18"/>
        <v>2000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>
        <v>3</v>
      </c>
      <c r="K115" s="12"/>
      <c r="L115" s="12"/>
      <c r="M115" s="12"/>
      <c r="N115" s="12"/>
      <c r="O115" s="12"/>
      <c r="P115" s="56">
        <f t="shared" si="18"/>
        <v>3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>
        <v>0</v>
      </c>
      <c r="K116" s="12"/>
      <c r="L116" s="12"/>
      <c r="M116" s="12"/>
      <c r="N116" s="12"/>
      <c r="O116" s="12"/>
      <c r="P116" s="56">
        <f t="shared" si="18"/>
        <v>0</v>
      </c>
    </row>
    <row r="117" spans="1:16" ht="109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>
        <v>0</v>
      </c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>
        <v>0</v>
      </c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>
        <v>0</v>
      </c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58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25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19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14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>
        <v>0</v>
      </c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>
        <v>0</v>
      </c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495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496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0ZPf18n7LIoSNxcqZ/1V2ZSwo5qDz2MM884V7RXrB+NLaHhYcCwvLvlwHujztQ6STKZsoJvPtnWQQsl0b6mr2A==" saltValue="6oCEXRI4+nL3QpHHIZL0J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19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497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498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 t="shared" si="0"/>
        <v>33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33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33</v>
      </c>
      <c r="K21" s="12"/>
      <c r="L21" s="12"/>
      <c r="M21" s="12"/>
      <c r="N21" s="12"/>
      <c r="O21" s="12"/>
      <c r="P21" s="56">
        <f t="shared" si="1"/>
        <v>33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6">
        <f t="shared" si="1"/>
        <v>0</v>
      </c>
    </row>
    <row r="23" spans="1:16" ht="94.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33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33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33</v>
      </c>
      <c r="K28" s="12"/>
      <c r="L28" s="12"/>
      <c r="M28" s="12"/>
      <c r="N28" s="17"/>
      <c r="O28" s="88"/>
      <c r="P28" s="56">
        <f t="shared" si="1"/>
        <v>33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33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33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24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24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24</v>
      </c>
      <c r="K36" s="12"/>
      <c r="L36" s="12"/>
      <c r="M36" s="12"/>
      <c r="N36" s="17"/>
      <c r="O36" s="88"/>
      <c r="P36" s="56">
        <f t="shared" si="1"/>
        <v>24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9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9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9</v>
      </c>
      <c r="K43" s="12"/>
      <c r="L43" s="12"/>
      <c r="M43" s="12"/>
      <c r="N43" s="17"/>
      <c r="O43" s="88"/>
      <c r="P43" s="56">
        <f t="shared" si="1"/>
        <v>9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18000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18000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18000</v>
      </c>
      <c r="K58" s="12"/>
      <c r="L58" s="12"/>
      <c r="M58" s="12"/>
      <c r="N58" s="12"/>
      <c r="O58" s="12"/>
      <c r="P58" s="56">
        <f t="shared" si="1"/>
        <v>18000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90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7</v>
      </c>
      <c r="K96" s="12"/>
      <c r="L96" s="12"/>
      <c r="M96" s="12"/>
      <c r="N96" s="12"/>
      <c r="O96" s="12"/>
      <c r="P96" s="56">
        <f t="shared" si="18"/>
        <v>7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14000</v>
      </c>
      <c r="K98" s="12"/>
      <c r="L98" s="12"/>
      <c r="M98" s="12"/>
      <c r="N98" s="12"/>
      <c r="O98" s="12"/>
      <c r="P98" s="56">
        <f t="shared" si="18"/>
        <v>14000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14000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14000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4000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4000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4000</v>
      </c>
      <c r="K106" s="12"/>
      <c r="L106" s="12"/>
      <c r="M106" s="12"/>
      <c r="N106" s="12"/>
      <c r="O106" s="12"/>
      <c r="P106" s="56">
        <f t="shared" si="18"/>
        <v>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10000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10000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8000</v>
      </c>
      <c r="K109" s="12"/>
      <c r="L109" s="12"/>
      <c r="M109" s="12"/>
      <c r="N109" s="12"/>
      <c r="O109" s="12"/>
      <c r="P109" s="56">
        <f t="shared" si="18"/>
        <v>8000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2000</v>
      </c>
      <c r="K110" s="12"/>
      <c r="L110" s="12"/>
      <c r="M110" s="12"/>
      <c r="N110" s="12"/>
      <c r="O110" s="12"/>
      <c r="P110" s="56">
        <f t="shared" si="18"/>
        <v>2000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>J57-J75-J106-J109</f>
        <v>6000</v>
      </c>
      <c r="K111" s="28">
        <f t="shared" si="24"/>
        <v>0</v>
      </c>
      <c r="L111" s="28">
        <f t="shared" si="24"/>
        <v>0</v>
      </c>
      <c r="M111" s="28">
        <f>M57-M75-M106-M109</f>
        <v>0</v>
      </c>
      <c r="N111" s="28">
        <f t="shared" si="24"/>
        <v>0</v>
      </c>
      <c r="O111" s="28">
        <f t="shared" si="24"/>
        <v>0</v>
      </c>
      <c r="P111" s="56">
        <f t="shared" si="18"/>
        <v>6000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8000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8000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6000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6000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2000</v>
      </c>
      <c r="K114" s="104"/>
      <c r="L114" s="104"/>
      <c r="M114" s="104"/>
      <c r="N114" s="104"/>
      <c r="O114" s="104"/>
      <c r="P114" s="56">
        <f t="shared" si="18"/>
        <v>2000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1.7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27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10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10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7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499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500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VtcJr1yjUXU2oVfbb4GnBkPvN5K19N5Yh8awzcWCqH+kOVDRAnxj4lBftU9bOqKGpg6Fjl7Nsbg73Gco8598Ew==" saltValue="p6SWIHAOGeEJmVUXFnLFq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27" zoomScale="90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  <col min="8" max="8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 t="s">
        <v>501</v>
      </c>
      <c r="F6" s="10"/>
      <c r="G6" s="11"/>
      <c r="H6" s="10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502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503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140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2</v>
      </c>
      <c r="J20" s="86">
        <f t="shared" si="0"/>
        <v>139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141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2</v>
      </c>
      <c r="J21" s="12"/>
      <c r="K21" s="12"/>
      <c r="L21" s="12"/>
      <c r="M21" s="12"/>
      <c r="N21" s="12"/>
      <c r="O21" s="12"/>
      <c r="P21" s="56">
        <f t="shared" si="1"/>
        <v>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139</v>
      </c>
      <c r="K22" s="12"/>
      <c r="L22" s="12"/>
      <c r="M22" s="12"/>
      <c r="N22" s="12"/>
      <c r="O22" s="12"/>
      <c r="P22" s="56">
        <f t="shared" si="1"/>
        <v>139</v>
      </c>
    </row>
    <row r="23" spans="1:16" ht="92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2</v>
      </c>
      <c r="J27" s="87">
        <f t="shared" si="2"/>
        <v>139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141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2</v>
      </c>
      <c r="J28" s="12">
        <v>139</v>
      </c>
      <c r="K28" s="12"/>
      <c r="L28" s="12"/>
      <c r="M28" s="12"/>
      <c r="N28" s="17"/>
      <c r="O28" s="88"/>
      <c r="P28" s="56">
        <f t="shared" si="1"/>
        <v>141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2</v>
      </c>
      <c r="J34" s="87">
        <f t="shared" si="4"/>
        <v>139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141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2</v>
      </c>
      <c r="J35" s="89">
        <f t="shared" si="5"/>
        <v>138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140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2</v>
      </c>
      <c r="J36" s="12">
        <v>138</v>
      </c>
      <c r="K36" s="12"/>
      <c r="L36" s="12"/>
      <c r="M36" s="12"/>
      <c r="N36" s="17"/>
      <c r="O36" s="88"/>
      <c r="P36" s="56">
        <f t="shared" si="1"/>
        <v>140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1</v>
      </c>
      <c r="K43" s="12"/>
      <c r="L43" s="12"/>
      <c r="M43" s="12"/>
      <c r="N43" s="17"/>
      <c r="O43" s="88"/>
      <c r="P43" s="56">
        <f t="shared" si="1"/>
        <v>1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2000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2000</v>
      </c>
      <c r="K58" s="12"/>
      <c r="L58" s="12"/>
      <c r="M58" s="12"/>
      <c r="N58" s="12"/>
      <c r="O58" s="12"/>
      <c r="P58" s="56">
        <f t="shared" si="1"/>
        <v>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8000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8000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8000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8000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8000</v>
      </c>
      <c r="K110" s="12"/>
      <c r="L110" s="12"/>
      <c r="M110" s="12"/>
      <c r="N110" s="12"/>
      <c r="O110" s="12"/>
      <c r="P110" s="56">
        <f t="shared" si="18"/>
        <v>8000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2000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2000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2.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25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8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11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6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3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3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504</v>
      </c>
      <c r="C133" s="47"/>
      <c r="D133" s="47"/>
      <c r="E133" s="47"/>
      <c r="F133" s="47"/>
      <c r="G133" s="47"/>
      <c r="H133" s="187">
        <v>45282</v>
      </c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505</v>
      </c>
      <c r="C137" s="7"/>
      <c r="D137" s="7"/>
      <c r="E137" s="7"/>
      <c r="F137" s="7"/>
      <c r="G137" s="7"/>
      <c r="H137" s="105">
        <v>45282</v>
      </c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OKGockQ3zf5G0aanQh+VL83hPG2IfoaEZDdCx4pEri95NxP7ncRZXSB+Tlkglw8zLntqQydDKH6i9GnAmsR9hA==" saltValue="7HVOTJ9lPYUle9+FrDy3u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opLeftCell="A118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  <col min="9" max="9" width="9.85546875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506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507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0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84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7</v>
      </c>
      <c r="G20" s="86">
        <f t="shared" si="0"/>
        <v>0</v>
      </c>
      <c r="H20" s="86">
        <f t="shared" si="0"/>
        <v>0</v>
      </c>
      <c r="I20" s="86">
        <f t="shared" si="0"/>
        <v>0</v>
      </c>
      <c r="J20" s="86">
        <f>J21+J22+J23+J24</f>
        <v>82</v>
      </c>
      <c r="K20" s="86">
        <f>K21+K22+K23+K24</f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89</v>
      </c>
    </row>
    <row r="21" spans="1:16" ht="74.25" customHeight="1">
      <c r="A21" s="54" t="s">
        <v>122</v>
      </c>
      <c r="B21" s="239" t="s">
        <v>123</v>
      </c>
      <c r="C21" s="241"/>
      <c r="D21" s="188"/>
      <c r="E21" s="188"/>
      <c r="F21" s="188">
        <v>7</v>
      </c>
      <c r="G21" s="188"/>
      <c r="H21" s="188"/>
      <c r="I21" s="188"/>
      <c r="J21" s="188">
        <v>82</v>
      </c>
      <c r="K21" s="188"/>
      <c r="L21" s="188"/>
      <c r="M21" s="188"/>
      <c r="N21" s="188"/>
      <c r="O21" s="188"/>
      <c r="P21" s="56">
        <f t="shared" si="1"/>
        <v>89</v>
      </c>
    </row>
    <row r="22" spans="1:16" ht="96.75" customHeight="1">
      <c r="A22" s="54" t="s">
        <v>124</v>
      </c>
      <c r="B22" s="239" t="s">
        <v>125</v>
      </c>
      <c r="C22" s="240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58">
        <f t="shared" si="1"/>
        <v>0</v>
      </c>
    </row>
    <row r="23" spans="1:16" ht="93" customHeight="1">
      <c r="A23" s="54" t="s">
        <v>126</v>
      </c>
      <c r="B23" s="239" t="s">
        <v>127</v>
      </c>
      <c r="C23" s="241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7</v>
      </c>
      <c r="G27" s="87">
        <f t="shared" si="2"/>
        <v>0</v>
      </c>
      <c r="H27" s="87">
        <f t="shared" si="2"/>
        <v>0</v>
      </c>
      <c r="I27" s="87">
        <f t="shared" si="2"/>
        <v>0</v>
      </c>
      <c r="J27" s="87">
        <f t="shared" si="2"/>
        <v>82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89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7</v>
      </c>
      <c r="G28" s="12"/>
      <c r="H28" s="12"/>
      <c r="I28" s="12"/>
      <c r="J28" s="12">
        <v>82</v>
      </c>
      <c r="K28" s="12"/>
      <c r="L28" s="12"/>
      <c r="M28" s="12"/>
      <c r="N28" s="17"/>
      <c r="O28" s="88"/>
      <c r="P28" s="56">
        <f t="shared" si="1"/>
        <v>89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7</v>
      </c>
      <c r="G34" s="87">
        <f t="shared" si="4"/>
        <v>0</v>
      </c>
      <c r="H34" s="87">
        <f t="shared" si="4"/>
        <v>0</v>
      </c>
      <c r="I34" s="87">
        <f t="shared" si="4"/>
        <v>0</v>
      </c>
      <c r="J34" s="87">
        <f t="shared" si="4"/>
        <v>82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89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7</v>
      </c>
      <c r="G35" s="89">
        <f t="shared" si="5"/>
        <v>0</v>
      </c>
      <c r="H35" s="89">
        <f t="shared" si="5"/>
        <v>0</v>
      </c>
      <c r="I35" s="89">
        <f t="shared" si="5"/>
        <v>0</v>
      </c>
      <c r="J35" s="89">
        <f t="shared" si="5"/>
        <v>80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87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7</v>
      </c>
      <c r="G36" s="12"/>
      <c r="H36" s="12"/>
      <c r="I36" s="12"/>
      <c r="J36" s="12">
        <v>80</v>
      </c>
      <c r="K36" s="12"/>
      <c r="L36" s="12"/>
      <c r="M36" s="12"/>
      <c r="N36" s="17"/>
      <c r="O36" s="88"/>
      <c r="P36" s="56">
        <f t="shared" si="1"/>
        <v>87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0</v>
      </c>
      <c r="J42" s="89">
        <f t="shared" si="7"/>
        <v>2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2</v>
      </c>
      <c r="K43" s="12"/>
      <c r="L43" s="12"/>
      <c r="M43" s="12"/>
      <c r="N43" s="17"/>
      <c r="O43" s="88"/>
      <c r="P43" s="56">
        <f t="shared" si="1"/>
        <v>2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0</v>
      </c>
      <c r="J57" s="91">
        <f t="shared" si="11"/>
        <v>4000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4000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4000</v>
      </c>
      <c r="K58" s="12"/>
      <c r="L58" s="12"/>
      <c r="M58" s="12"/>
      <c r="N58" s="12"/>
      <c r="O58" s="12"/>
      <c r="P58" s="56">
        <f t="shared" si="1"/>
        <v>4000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56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6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0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2</v>
      </c>
      <c r="K96" s="12"/>
      <c r="L96" s="12"/>
      <c r="M96" s="12"/>
      <c r="N96" s="12"/>
      <c r="O96" s="12"/>
      <c r="P96" s="56">
        <f t="shared" si="18"/>
        <v>2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4000</v>
      </c>
      <c r="K98" s="12"/>
      <c r="L98" s="12"/>
      <c r="M98" s="12"/>
      <c r="N98" s="12"/>
      <c r="O98" s="12"/>
      <c r="P98" s="56">
        <f t="shared" si="18"/>
        <v>4000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0</v>
      </c>
      <c r="J104" s="91">
        <f t="shared" si="22"/>
        <v>2000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2000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0</v>
      </c>
      <c r="J105" s="91">
        <f t="shared" si="23"/>
        <v>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6">
        <f t="shared" si="18"/>
        <v>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6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2000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2000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2000</v>
      </c>
      <c r="K109" s="12"/>
      <c r="L109" s="12"/>
      <c r="M109" s="12"/>
      <c r="N109" s="12"/>
      <c r="O109" s="12"/>
      <c r="P109" s="56">
        <f t="shared" si="18"/>
        <v>2000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2000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2000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2000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2000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2000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2000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4.2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11" customHeight="1">
      <c r="A117" s="14" t="s">
        <v>271</v>
      </c>
      <c r="B117" s="239" t="s">
        <v>508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163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12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93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58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509</v>
      </c>
      <c r="C133" s="47"/>
      <c r="D133" s="47"/>
      <c r="E133" s="47"/>
      <c r="F133" s="47"/>
      <c r="G133" s="47"/>
      <c r="H133" s="47"/>
      <c r="I133" s="47" t="s">
        <v>352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510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511</v>
      </c>
      <c r="C137" s="7"/>
      <c r="D137" s="7"/>
      <c r="E137" s="7"/>
      <c r="F137" s="7"/>
      <c r="G137" s="7"/>
      <c r="H137" s="7"/>
      <c r="I137" s="105">
        <v>45282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YG58y1A2yA9Q1bHixXPQhWWr0qmhQANcXOfxMM+ZqCx5TLHm81aFljWeljvMcRp51o+VX46rzJJzndo36KjXpg==" saltValue="e1Op8CgrGxBHYLb2U/bGQQ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55" fitToHeight="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122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  <col min="8" max="8" width="9.85546875" bestFit="1"/>
    <col min="9" max="9" width="11" bestFit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 t="s">
        <v>512</v>
      </c>
      <c r="H7" s="11"/>
      <c r="I7" s="189">
        <v>45282</v>
      </c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345" t="s">
        <v>513</v>
      </c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</row>
    <row r="12" spans="1:16" ht="92.25" customHeight="1">
      <c r="A12" s="12" t="s">
        <v>95</v>
      </c>
      <c r="B12" s="197" t="s">
        <v>96</v>
      </c>
      <c r="C12" s="197"/>
      <c r="D12" s="345" t="s">
        <v>514</v>
      </c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18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5</v>
      </c>
      <c r="J20" s="86">
        <f t="shared" si="0"/>
        <v>75</v>
      </c>
      <c r="K20" s="86">
        <f t="shared" si="0"/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80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>
        <v>5</v>
      </c>
      <c r="J21" s="12">
        <v>46</v>
      </c>
      <c r="K21" s="12"/>
      <c r="L21" s="12"/>
      <c r="M21" s="12"/>
      <c r="N21" s="12"/>
      <c r="O21" s="12"/>
      <c r="P21" s="56">
        <f t="shared" si="1"/>
        <v>51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29</v>
      </c>
      <c r="K22" s="12"/>
      <c r="L22" s="12"/>
      <c r="M22" s="12"/>
      <c r="N22" s="12"/>
      <c r="O22" s="12"/>
      <c r="P22" s="56">
        <f t="shared" si="1"/>
        <v>29</v>
      </c>
    </row>
    <row r="23" spans="1:16" ht="93.7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0</v>
      </c>
      <c r="G27" s="87">
        <f t="shared" si="2"/>
        <v>0</v>
      </c>
      <c r="H27" s="87">
        <f t="shared" si="2"/>
        <v>0</v>
      </c>
      <c r="I27" s="87">
        <f t="shared" si="2"/>
        <v>5</v>
      </c>
      <c r="J27" s="87">
        <f t="shared" si="2"/>
        <v>75</v>
      </c>
      <c r="K27" s="87">
        <f t="shared" si="2"/>
        <v>0</v>
      </c>
      <c r="L27" s="87">
        <f t="shared" si="2"/>
        <v>0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80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>
        <v>5</v>
      </c>
      <c r="J28" s="12">
        <v>65</v>
      </c>
      <c r="K28" s="12"/>
      <c r="L28" s="12"/>
      <c r="M28" s="12"/>
      <c r="N28" s="17"/>
      <c r="O28" s="88"/>
      <c r="P28" s="56">
        <f t="shared" si="1"/>
        <v>70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10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56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>
        <v>10</v>
      </c>
      <c r="K33" s="12"/>
      <c r="L33" s="12"/>
      <c r="M33" s="12"/>
      <c r="N33" s="17"/>
      <c r="O33" s="88"/>
      <c r="P33" s="56">
        <f t="shared" si="1"/>
        <v>10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0</v>
      </c>
      <c r="G34" s="87">
        <f t="shared" si="4"/>
        <v>0</v>
      </c>
      <c r="H34" s="87">
        <f t="shared" si="4"/>
        <v>0</v>
      </c>
      <c r="I34" s="87">
        <f t="shared" si="4"/>
        <v>5</v>
      </c>
      <c r="J34" s="87">
        <f t="shared" si="4"/>
        <v>75</v>
      </c>
      <c r="K34" s="87">
        <f t="shared" si="4"/>
        <v>0</v>
      </c>
      <c r="L34" s="87">
        <f t="shared" si="4"/>
        <v>0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80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0</v>
      </c>
      <c r="G35" s="89">
        <f t="shared" si="5"/>
        <v>0</v>
      </c>
      <c r="H35" s="89">
        <f t="shared" si="5"/>
        <v>0</v>
      </c>
      <c r="I35" s="89">
        <f t="shared" si="5"/>
        <v>2</v>
      </c>
      <c r="J35" s="89">
        <f t="shared" si="5"/>
        <v>64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66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>
        <v>2</v>
      </c>
      <c r="J36" s="12">
        <v>55</v>
      </c>
      <c r="K36" s="12"/>
      <c r="L36" s="12"/>
      <c r="M36" s="12"/>
      <c r="N36" s="17"/>
      <c r="O36" s="88"/>
      <c r="P36" s="56">
        <f t="shared" si="1"/>
        <v>57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9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9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56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>
        <v>9</v>
      </c>
      <c r="K41" s="12"/>
      <c r="L41" s="12"/>
      <c r="M41" s="12"/>
      <c r="N41" s="17"/>
      <c r="O41" s="88"/>
      <c r="P41" s="56">
        <f t="shared" si="1"/>
        <v>9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0</v>
      </c>
      <c r="G42" s="89">
        <f t="shared" si="7"/>
        <v>0</v>
      </c>
      <c r="H42" s="89">
        <f t="shared" si="7"/>
        <v>0</v>
      </c>
      <c r="I42" s="89">
        <f t="shared" si="7"/>
        <v>3</v>
      </c>
      <c r="J42" s="89">
        <f t="shared" si="7"/>
        <v>11</v>
      </c>
      <c r="K42" s="89">
        <f t="shared" si="7"/>
        <v>0</v>
      </c>
      <c r="L42" s="89">
        <f t="shared" si="7"/>
        <v>0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14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>
        <v>3</v>
      </c>
      <c r="J43" s="12">
        <v>10</v>
      </c>
      <c r="K43" s="12"/>
      <c r="L43" s="12"/>
      <c r="M43" s="12"/>
      <c r="N43" s="17"/>
      <c r="O43" s="88"/>
      <c r="P43" s="56">
        <f t="shared" si="1"/>
        <v>13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1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1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>
        <v>1</v>
      </c>
      <c r="K48" s="12"/>
      <c r="L48" s="12"/>
      <c r="M48" s="12"/>
      <c r="N48" s="17"/>
      <c r="O48" s="88"/>
      <c r="P48" s="56">
        <f t="shared" si="1"/>
        <v>1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0</v>
      </c>
      <c r="J49" s="87">
        <f t="shared" si="9"/>
        <v>0</v>
      </c>
      <c r="K49" s="87">
        <f t="shared" si="9"/>
        <v>0</v>
      </c>
      <c r="L49" s="87">
        <f t="shared" si="9"/>
        <v>0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0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88"/>
      <c r="P50" s="56">
        <f t="shared" si="1"/>
        <v>0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0</v>
      </c>
      <c r="G57" s="91">
        <f t="shared" si="11"/>
        <v>0</v>
      </c>
      <c r="H57" s="91">
        <f t="shared" si="11"/>
        <v>0</v>
      </c>
      <c r="I57" s="91">
        <f t="shared" si="11"/>
        <v>3000</v>
      </c>
      <c r="J57" s="91">
        <f t="shared" si="11"/>
        <v>46000</v>
      </c>
      <c r="K57" s="91">
        <f t="shared" si="11"/>
        <v>0</v>
      </c>
      <c r="L57" s="91">
        <f t="shared" si="11"/>
        <v>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49000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>
        <v>3000</v>
      </c>
      <c r="J58" s="12">
        <v>31000</v>
      </c>
      <c r="K58" s="12"/>
      <c r="L58" s="12"/>
      <c r="M58" s="12"/>
      <c r="N58" s="12"/>
      <c r="O58" s="12"/>
      <c r="P58" s="56">
        <f t="shared" si="1"/>
        <v>34000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15000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15000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>
        <v>15000</v>
      </c>
      <c r="K63" s="12"/>
      <c r="L63" s="12"/>
      <c r="M63" s="12"/>
      <c r="N63" s="12"/>
      <c r="O63" s="12"/>
      <c r="P63" s="56">
        <f t="shared" si="1"/>
        <v>15000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1</v>
      </c>
      <c r="K64" s="92"/>
      <c r="L64" s="92"/>
      <c r="M64" s="92"/>
      <c r="N64" s="92"/>
      <c r="O64" s="92"/>
      <c r="P64" s="56">
        <f t="shared" si="1"/>
        <v>1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15000</v>
      </c>
      <c r="K65" s="12"/>
      <c r="L65" s="12"/>
      <c r="M65" s="12"/>
      <c r="N65" s="12"/>
      <c r="O65" s="12"/>
      <c r="P65" s="56">
        <f t="shared" si="1"/>
        <v>15000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0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1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56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1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1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>
        <v>1</v>
      </c>
      <c r="K74" s="12"/>
      <c r="L74" s="12"/>
      <c r="M74" s="12"/>
      <c r="N74" s="12"/>
      <c r="O74" s="12"/>
      <c r="P74" s="56">
        <f t="shared" si="1"/>
        <v>1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15000</v>
      </c>
      <c r="K75" s="91">
        <f t="shared" si="15"/>
        <v>0</v>
      </c>
      <c r="L75" s="91">
        <f t="shared" si="15"/>
        <v>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15000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6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15000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15000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>
        <v>15000</v>
      </c>
      <c r="K81" s="12"/>
      <c r="L81" s="12"/>
      <c r="M81" s="12"/>
      <c r="N81" s="12"/>
      <c r="O81" s="12"/>
      <c r="P81" s="56">
        <f t="shared" si="1"/>
        <v>15000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56">
        <f t="shared" si="18"/>
        <v>0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56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56">
        <f t="shared" si="18"/>
        <v>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6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6">
        <f t="shared" si="18"/>
        <v>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6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6">
        <f t="shared" si="18"/>
        <v>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6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0</v>
      </c>
      <c r="G104" s="91">
        <f t="shared" si="22"/>
        <v>0</v>
      </c>
      <c r="H104" s="91">
        <f t="shared" si="22"/>
        <v>0</v>
      </c>
      <c r="I104" s="91">
        <f t="shared" si="22"/>
        <v>3000</v>
      </c>
      <c r="J104" s="91">
        <f t="shared" si="22"/>
        <v>33000</v>
      </c>
      <c r="K104" s="91">
        <f t="shared" si="22"/>
        <v>0</v>
      </c>
      <c r="L104" s="91">
        <f t="shared" si="22"/>
        <v>0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36000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0</v>
      </c>
      <c r="G105" s="91">
        <f t="shared" si="23"/>
        <v>0</v>
      </c>
      <c r="H105" s="91">
        <f t="shared" si="23"/>
        <v>0</v>
      </c>
      <c r="I105" s="91">
        <f t="shared" si="23"/>
        <v>3000</v>
      </c>
      <c r="J105" s="91">
        <f t="shared" si="23"/>
        <v>33000</v>
      </c>
      <c r="K105" s="91">
        <f t="shared" si="23"/>
        <v>0</v>
      </c>
      <c r="L105" s="91">
        <f t="shared" si="23"/>
        <v>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36000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>
        <v>3000</v>
      </c>
      <c r="J106" s="12">
        <v>31000</v>
      </c>
      <c r="K106" s="12"/>
      <c r="L106" s="12"/>
      <c r="M106" s="12"/>
      <c r="N106" s="12"/>
      <c r="O106" s="12"/>
      <c r="P106" s="56">
        <f t="shared" si="18"/>
        <v>34000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>
        <v>2000</v>
      </c>
      <c r="K107" s="12"/>
      <c r="L107" s="12"/>
      <c r="M107" s="12"/>
      <c r="N107" s="12"/>
      <c r="O107" s="12"/>
      <c r="P107" s="56">
        <f t="shared" si="18"/>
        <v>2000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0</v>
      </c>
      <c r="G108" s="91">
        <f t="shared" si="23"/>
        <v>0</v>
      </c>
      <c r="H108" s="91">
        <f t="shared" si="23"/>
        <v>0</v>
      </c>
      <c r="I108" s="91">
        <f t="shared" si="23"/>
        <v>0</v>
      </c>
      <c r="J108" s="91">
        <f t="shared" si="23"/>
        <v>0</v>
      </c>
      <c r="K108" s="91">
        <f t="shared" si="23"/>
        <v>0</v>
      </c>
      <c r="L108" s="91">
        <f t="shared" si="23"/>
        <v>0</v>
      </c>
      <c r="M108" s="91">
        <f t="shared" si="23"/>
        <v>0</v>
      </c>
      <c r="N108" s="91">
        <f t="shared" si="23"/>
        <v>0</v>
      </c>
      <c r="O108" s="91">
        <f t="shared" si="23"/>
        <v>0</v>
      </c>
      <c r="P108" s="56">
        <f t="shared" si="18"/>
        <v>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6">
        <f t="shared" si="18"/>
        <v>0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6">
        <f t="shared" si="18"/>
        <v>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4">E57-E75-E106-E109</f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0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56">
        <f t="shared" si="18"/>
        <v>0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0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56">
        <f t="shared" si="18"/>
        <v>0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6">D98-D109</f>
        <v>0</v>
      </c>
      <c r="E113" s="28">
        <f t="shared" si="26"/>
        <v>0</v>
      </c>
      <c r="F113" s="28">
        <f t="shared" si="26"/>
        <v>0</v>
      </c>
      <c r="G113" s="28">
        <f t="shared" si="26"/>
        <v>0</v>
      </c>
      <c r="H113" s="28">
        <f t="shared" si="26"/>
        <v>0</v>
      </c>
      <c r="I113" s="28">
        <f t="shared" si="26"/>
        <v>0</v>
      </c>
      <c r="J113" s="28">
        <f t="shared" si="26"/>
        <v>0</v>
      </c>
      <c r="K113" s="28">
        <f t="shared" si="26"/>
        <v>0</v>
      </c>
      <c r="L113" s="28">
        <f t="shared" si="26"/>
        <v>0</v>
      </c>
      <c r="M113" s="28">
        <f t="shared" si="26"/>
        <v>0</v>
      </c>
      <c r="N113" s="28">
        <f t="shared" si="26"/>
        <v>0</v>
      </c>
      <c r="O113" s="28">
        <f t="shared" si="26"/>
        <v>0</v>
      </c>
      <c r="P113" s="56">
        <f t="shared" si="18"/>
        <v>0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56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7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361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11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258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92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0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/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515</v>
      </c>
      <c r="C133" s="47"/>
      <c r="D133" s="47"/>
      <c r="E133" s="47"/>
      <c r="F133" s="47"/>
      <c r="G133" s="47"/>
      <c r="H133" s="47" t="s">
        <v>516</v>
      </c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517</v>
      </c>
      <c r="C137" s="7"/>
      <c r="D137" s="7"/>
      <c r="E137" s="7"/>
      <c r="F137" s="7"/>
      <c r="G137" s="7"/>
      <c r="H137" s="129">
        <v>45276</v>
      </c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yoTNKs77nHQSDdcHrXX0lA8rpShxolfJpD9+wB0qlfg6MShw4vLpQhxSNHlwcbnVj1u3b1gy/ZD67mDxyMrwFA==" saltValue="3r0rXrFctHi5Xjz/yF7Ob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opLeftCell="A55" workbookViewId="0">
      <selection activeCell="D111" sqref="D111:O113"/>
    </sheetView>
  </sheetViews>
  <sheetFormatPr defaultRowHeight="15"/>
  <cols>
    <col min="2" max="2" width="18.5703125" customWidth="1"/>
    <col min="3" max="3" width="18.28515625" customWidth="1"/>
    <col min="8" max="8" width="9.28515625" customWidth="1"/>
    <col min="9" max="9" width="10.140625" customWidth="1"/>
    <col min="10" max="10" width="9.85546875" customWidth="1"/>
    <col min="12" max="12" width="9.28515625" customWidth="1"/>
    <col min="13" max="13" width="9.42578125" customWidth="1"/>
    <col min="15" max="15" width="8.85546875" customWidth="1"/>
    <col min="16" max="16" width="11.57031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 t="s">
        <v>518</v>
      </c>
      <c r="G6" s="10" t="s">
        <v>519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1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520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520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7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>
        <v>1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>
        <v>40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47.2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86">
        <f>D21+D22+D23+D24</f>
        <v>0</v>
      </c>
      <c r="E20" s="86">
        <f t="shared" ref="E20:O20" si="0">E21+E22+E23+E24</f>
        <v>0</v>
      </c>
      <c r="F20" s="86">
        <f t="shared" si="0"/>
        <v>28</v>
      </c>
      <c r="G20" s="86">
        <f t="shared" si="0"/>
        <v>0</v>
      </c>
      <c r="H20" s="86">
        <f t="shared" si="0"/>
        <v>0</v>
      </c>
      <c r="I20" s="86">
        <f t="shared" si="0"/>
        <v>28</v>
      </c>
      <c r="J20" s="86">
        <f t="shared" si="0"/>
        <v>419</v>
      </c>
      <c r="K20" s="86">
        <f t="shared" si="0"/>
        <v>0</v>
      </c>
      <c r="L20" s="86">
        <f t="shared" si="0"/>
        <v>131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56">
        <f t="shared" ref="P20:P83" si="1">D20+E20+F20+G20+H20+I20+J20+K20+L20+M20+N20+O20</f>
        <v>606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>
        <v>28</v>
      </c>
      <c r="G21" s="12"/>
      <c r="H21" s="12"/>
      <c r="I21" s="12">
        <v>28</v>
      </c>
      <c r="J21" s="12">
        <v>415</v>
      </c>
      <c r="K21" s="12"/>
      <c r="L21" s="12">
        <v>131</v>
      </c>
      <c r="M21" s="12"/>
      <c r="O21" s="158"/>
      <c r="P21" s="58">
        <f t="shared" si="1"/>
        <v>602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4</v>
      </c>
      <c r="K22" s="12"/>
      <c r="L22" s="12"/>
      <c r="M22" s="12"/>
      <c r="N22" s="12"/>
      <c r="O22" s="68"/>
      <c r="P22" s="56">
        <f t="shared" si="1"/>
        <v>4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H23" s="12"/>
      <c r="I23" s="12"/>
      <c r="J23" s="12"/>
      <c r="K23" s="12"/>
      <c r="L23" s="12"/>
      <c r="M23" s="12"/>
      <c r="N23" s="12"/>
      <c r="O23" s="12"/>
      <c r="P23" s="56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6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87">
        <f>IF(D28+D29+D30+D31=D34+D49, SUM(D28+D29+D30+D31),"Ошибка! Проверьте правильность заполнения пунктов 9, 10 и 11")</f>
        <v>0</v>
      </c>
      <c r="E27" s="87">
        <f t="shared" ref="E27:O27" si="2">IF(E28+E29+E30+E31=E34+E49, SUM(E28+E29+E30+E31),"Ошибка! Проверьте правильность заполнения пунктов 9, 10 и 11")</f>
        <v>0</v>
      </c>
      <c r="F27" s="87">
        <f t="shared" si="2"/>
        <v>28</v>
      </c>
      <c r="G27" s="87">
        <f t="shared" si="2"/>
        <v>0</v>
      </c>
      <c r="H27" s="87">
        <f t="shared" si="2"/>
        <v>0</v>
      </c>
      <c r="I27" s="87">
        <f t="shared" si="2"/>
        <v>28</v>
      </c>
      <c r="J27" s="87">
        <f t="shared" si="2"/>
        <v>419</v>
      </c>
      <c r="K27" s="87">
        <f t="shared" si="2"/>
        <v>0</v>
      </c>
      <c r="L27" s="87">
        <f t="shared" si="2"/>
        <v>131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56">
        <f t="shared" si="1"/>
        <v>606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>
        <v>28</v>
      </c>
      <c r="G28" s="12"/>
      <c r="H28" s="12"/>
      <c r="I28" s="12">
        <v>28</v>
      </c>
      <c r="J28" s="12">
        <v>418</v>
      </c>
      <c r="K28" s="12"/>
      <c r="L28" s="12">
        <v>131</v>
      </c>
      <c r="M28" s="12"/>
      <c r="N28" s="17"/>
      <c r="O28" s="88"/>
      <c r="P28" s="56">
        <f t="shared" si="1"/>
        <v>605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56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56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89">
        <f>D32+D33</f>
        <v>0</v>
      </c>
      <c r="E31" s="89">
        <f t="shared" ref="E31:O31" si="3">E32+E33</f>
        <v>0</v>
      </c>
      <c r="F31" s="89">
        <f t="shared" si="3"/>
        <v>0</v>
      </c>
      <c r="G31" s="89">
        <f t="shared" si="3"/>
        <v>0</v>
      </c>
      <c r="H31" s="89">
        <f t="shared" si="3"/>
        <v>0</v>
      </c>
      <c r="I31" s="89">
        <f t="shared" si="3"/>
        <v>0</v>
      </c>
      <c r="J31" s="89">
        <f t="shared" si="3"/>
        <v>1</v>
      </c>
      <c r="K31" s="89">
        <f t="shared" si="3"/>
        <v>0</v>
      </c>
      <c r="L31" s="89">
        <f t="shared" si="3"/>
        <v>0</v>
      </c>
      <c r="M31" s="89">
        <f t="shared" si="3"/>
        <v>0</v>
      </c>
      <c r="N31" s="89">
        <f t="shared" si="3"/>
        <v>0</v>
      </c>
      <c r="O31" s="89">
        <f t="shared" si="3"/>
        <v>0</v>
      </c>
      <c r="P31" s="56">
        <f t="shared" si="1"/>
        <v>1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>
        <v>1</v>
      </c>
      <c r="K32" s="12"/>
      <c r="L32" s="12"/>
      <c r="M32" s="12"/>
      <c r="N32" s="17"/>
      <c r="O32" s="88"/>
      <c r="P32" s="56">
        <f t="shared" si="1"/>
        <v>1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56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87">
        <f>D35+D42</f>
        <v>0</v>
      </c>
      <c r="E34" s="87">
        <f t="shared" ref="E34:O34" si="4">E35+E42</f>
        <v>0</v>
      </c>
      <c r="F34" s="87">
        <f t="shared" si="4"/>
        <v>28</v>
      </c>
      <c r="G34" s="87">
        <f t="shared" si="4"/>
        <v>0</v>
      </c>
      <c r="H34" s="87">
        <f t="shared" si="4"/>
        <v>0</v>
      </c>
      <c r="I34" s="87">
        <f t="shared" si="4"/>
        <v>26</v>
      </c>
      <c r="J34" s="87">
        <f t="shared" si="4"/>
        <v>398</v>
      </c>
      <c r="K34" s="87">
        <f t="shared" si="4"/>
        <v>0</v>
      </c>
      <c r="L34" s="87">
        <f t="shared" si="4"/>
        <v>106</v>
      </c>
      <c r="M34" s="87">
        <f t="shared" si="4"/>
        <v>0</v>
      </c>
      <c r="N34" s="87">
        <f t="shared" si="4"/>
        <v>0</v>
      </c>
      <c r="O34" s="87">
        <f t="shared" si="4"/>
        <v>0</v>
      </c>
      <c r="P34" s="56">
        <f t="shared" si="1"/>
        <v>558</v>
      </c>
    </row>
    <row r="35" spans="1:16" ht="36" customHeight="1">
      <c r="A35" s="54" t="s">
        <v>150</v>
      </c>
      <c r="B35" s="245" t="s">
        <v>151</v>
      </c>
      <c r="C35" s="246"/>
      <c r="D35" s="89">
        <f>D36+D37+D38+D39</f>
        <v>0</v>
      </c>
      <c r="E35" s="89">
        <f t="shared" ref="E35:O35" si="5">E36+E37+E38+E39</f>
        <v>0</v>
      </c>
      <c r="F35" s="89">
        <f t="shared" si="5"/>
        <v>17</v>
      </c>
      <c r="G35" s="89">
        <f t="shared" si="5"/>
        <v>0</v>
      </c>
      <c r="H35" s="89">
        <f t="shared" si="5"/>
        <v>0</v>
      </c>
      <c r="I35" s="89">
        <f t="shared" si="5"/>
        <v>13</v>
      </c>
      <c r="J35" s="89">
        <f t="shared" si="5"/>
        <v>240</v>
      </c>
      <c r="K35" s="89">
        <f t="shared" si="5"/>
        <v>0</v>
      </c>
      <c r="L35" s="89">
        <f t="shared" si="5"/>
        <v>0</v>
      </c>
      <c r="M35" s="89">
        <f t="shared" si="5"/>
        <v>0</v>
      </c>
      <c r="N35" s="89">
        <f t="shared" si="5"/>
        <v>0</v>
      </c>
      <c r="O35" s="89">
        <f t="shared" si="5"/>
        <v>0</v>
      </c>
      <c r="P35" s="56">
        <f t="shared" si="1"/>
        <v>270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>
        <v>17</v>
      </c>
      <c r="G36" s="12"/>
      <c r="H36" s="12"/>
      <c r="I36" s="12">
        <v>13</v>
      </c>
      <c r="J36" s="12">
        <v>239</v>
      </c>
      <c r="K36" s="12"/>
      <c r="L36" s="12"/>
      <c r="M36" s="12"/>
      <c r="N36" s="17"/>
      <c r="O36" s="88"/>
      <c r="P36" s="56">
        <f t="shared" si="1"/>
        <v>269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56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56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89">
        <f>D40+D41</f>
        <v>0</v>
      </c>
      <c r="E39" s="89">
        <f t="shared" ref="E39:O39" si="6">E40+E41</f>
        <v>0</v>
      </c>
      <c r="F39" s="89">
        <f t="shared" si="6"/>
        <v>0</v>
      </c>
      <c r="G39" s="89">
        <f t="shared" si="6"/>
        <v>0</v>
      </c>
      <c r="H39" s="89">
        <f t="shared" si="6"/>
        <v>0</v>
      </c>
      <c r="I39" s="89">
        <f t="shared" si="6"/>
        <v>0</v>
      </c>
      <c r="J39" s="89">
        <f t="shared" si="6"/>
        <v>1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56">
        <f t="shared" si="1"/>
        <v>1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7"/>
      <c r="O40" s="88"/>
      <c r="P40" s="56">
        <f t="shared" si="1"/>
        <v>1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56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89">
        <f>D43+D44+D45+D46</f>
        <v>0</v>
      </c>
      <c r="E42" s="89">
        <f t="shared" ref="E42:O42" si="7">E43+E44+E45+E46</f>
        <v>0</v>
      </c>
      <c r="F42" s="89">
        <f t="shared" si="7"/>
        <v>11</v>
      </c>
      <c r="G42" s="89">
        <f t="shared" si="7"/>
        <v>0</v>
      </c>
      <c r="H42" s="89">
        <f t="shared" si="7"/>
        <v>0</v>
      </c>
      <c r="I42" s="89">
        <f t="shared" si="7"/>
        <v>13</v>
      </c>
      <c r="J42" s="89">
        <f t="shared" si="7"/>
        <v>158</v>
      </c>
      <c r="K42" s="89">
        <f t="shared" si="7"/>
        <v>0</v>
      </c>
      <c r="L42" s="89">
        <f t="shared" si="7"/>
        <v>106</v>
      </c>
      <c r="M42" s="89">
        <f t="shared" si="7"/>
        <v>0</v>
      </c>
      <c r="N42" s="89">
        <f t="shared" si="7"/>
        <v>0</v>
      </c>
      <c r="O42" s="89">
        <f t="shared" si="7"/>
        <v>0</v>
      </c>
      <c r="P42" s="56">
        <f t="shared" si="1"/>
        <v>288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>
        <v>11</v>
      </c>
      <c r="G43" s="12"/>
      <c r="H43" s="90"/>
      <c r="I43" s="12">
        <v>13</v>
      </c>
      <c r="J43" s="12">
        <v>158</v>
      </c>
      <c r="K43" s="12"/>
      <c r="L43" s="12">
        <v>106</v>
      </c>
      <c r="M43" s="12"/>
      <c r="N43" s="17"/>
      <c r="O43" s="88"/>
      <c r="P43" s="56">
        <f t="shared" si="1"/>
        <v>288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56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56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89">
        <f>D47+D48</f>
        <v>0</v>
      </c>
      <c r="E46" s="89">
        <f t="shared" ref="E46:O46" si="8">E47+E48</f>
        <v>0</v>
      </c>
      <c r="F46" s="89">
        <f t="shared" si="8"/>
        <v>0</v>
      </c>
      <c r="G46" s="89">
        <f t="shared" si="8"/>
        <v>0</v>
      </c>
      <c r="H46" s="89">
        <f t="shared" si="8"/>
        <v>0</v>
      </c>
      <c r="I46" s="89">
        <f t="shared" si="8"/>
        <v>0</v>
      </c>
      <c r="J46" s="89">
        <f t="shared" si="8"/>
        <v>0</v>
      </c>
      <c r="K46" s="89">
        <f t="shared" si="8"/>
        <v>0</v>
      </c>
      <c r="L46" s="89">
        <f t="shared" si="8"/>
        <v>0</v>
      </c>
      <c r="M46" s="89">
        <f t="shared" si="8"/>
        <v>0</v>
      </c>
      <c r="N46" s="89">
        <f t="shared" si="8"/>
        <v>0</v>
      </c>
      <c r="O46" s="89">
        <f t="shared" si="8"/>
        <v>0</v>
      </c>
      <c r="P46" s="56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56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56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87">
        <f>D50+D51+D52+D53</f>
        <v>0</v>
      </c>
      <c r="E49" s="87">
        <f t="shared" ref="E49:O49" si="9">E50+E51+E52+E53</f>
        <v>0</v>
      </c>
      <c r="F49" s="87">
        <f t="shared" si="9"/>
        <v>0</v>
      </c>
      <c r="G49" s="87">
        <f t="shared" si="9"/>
        <v>0</v>
      </c>
      <c r="H49" s="87">
        <f t="shared" si="9"/>
        <v>0</v>
      </c>
      <c r="I49" s="87">
        <f t="shared" si="9"/>
        <v>2</v>
      </c>
      <c r="J49" s="87">
        <f t="shared" si="9"/>
        <v>21</v>
      </c>
      <c r="K49" s="87">
        <f t="shared" si="9"/>
        <v>0</v>
      </c>
      <c r="L49" s="87">
        <f t="shared" si="9"/>
        <v>25</v>
      </c>
      <c r="M49" s="87">
        <f t="shared" si="9"/>
        <v>0</v>
      </c>
      <c r="N49" s="87">
        <f t="shared" si="9"/>
        <v>0</v>
      </c>
      <c r="O49" s="87">
        <f t="shared" si="9"/>
        <v>0</v>
      </c>
      <c r="P49" s="56">
        <f t="shared" si="1"/>
        <v>48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>
        <v>2</v>
      </c>
      <c r="J50" s="12">
        <v>21</v>
      </c>
      <c r="K50" s="12"/>
      <c r="L50" s="12">
        <v>25</v>
      </c>
      <c r="M50" s="12"/>
      <c r="N50" s="17"/>
      <c r="O50" s="88"/>
      <c r="P50" s="56">
        <f t="shared" si="1"/>
        <v>48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56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56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89">
        <f>D54+D55</f>
        <v>0</v>
      </c>
      <c r="E53" s="89">
        <f t="shared" ref="E53:O53" si="10">E54+E55</f>
        <v>0</v>
      </c>
      <c r="F53" s="89">
        <f t="shared" si="10"/>
        <v>0</v>
      </c>
      <c r="G53" s="89">
        <f t="shared" si="10"/>
        <v>0</v>
      </c>
      <c r="H53" s="89">
        <f t="shared" si="10"/>
        <v>0</v>
      </c>
      <c r="I53" s="89">
        <f t="shared" si="10"/>
        <v>0</v>
      </c>
      <c r="J53" s="89">
        <f t="shared" si="10"/>
        <v>0</v>
      </c>
      <c r="K53" s="89">
        <f t="shared" si="10"/>
        <v>0</v>
      </c>
      <c r="L53" s="89">
        <f t="shared" si="10"/>
        <v>0</v>
      </c>
      <c r="M53" s="89">
        <f t="shared" si="10"/>
        <v>0</v>
      </c>
      <c r="N53" s="89">
        <f t="shared" si="10"/>
        <v>0</v>
      </c>
      <c r="O53" s="89">
        <f t="shared" si="10"/>
        <v>0</v>
      </c>
      <c r="P53" s="56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56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56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91">
        <f>D58+D59+D60+D61</f>
        <v>0</v>
      </c>
      <c r="E57" s="91">
        <f t="shared" ref="E57:O57" si="11">E58+E59+E60+E61</f>
        <v>0</v>
      </c>
      <c r="F57" s="91">
        <f t="shared" si="11"/>
        <v>11000</v>
      </c>
      <c r="G57" s="91">
        <f t="shared" si="11"/>
        <v>0</v>
      </c>
      <c r="H57" s="91">
        <f t="shared" si="11"/>
        <v>0</v>
      </c>
      <c r="I57" s="91">
        <f t="shared" si="11"/>
        <v>13000</v>
      </c>
      <c r="J57" s="91">
        <f t="shared" si="11"/>
        <v>328000</v>
      </c>
      <c r="K57" s="91">
        <f t="shared" si="11"/>
        <v>0</v>
      </c>
      <c r="L57" s="91">
        <f t="shared" si="11"/>
        <v>210000</v>
      </c>
      <c r="M57" s="91">
        <f t="shared" si="11"/>
        <v>0</v>
      </c>
      <c r="N57" s="91">
        <f t="shared" si="11"/>
        <v>0</v>
      </c>
      <c r="O57" s="91">
        <f t="shared" si="11"/>
        <v>0</v>
      </c>
      <c r="P57" s="56">
        <f t="shared" si="1"/>
        <v>562000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>
        <v>11000</v>
      </c>
      <c r="G58" s="12"/>
      <c r="H58" s="12"/>
      <c r="I58" s="12">
        <v>13000</v>
      </c>
      <c r="J58" s="12">
        <v>328000</v>
      </c>
      <c r="K58" s="12"/>
      <c r="L58" s="12">
        <v>210000</v>
      </c>
      <c r="M58" s="12"/>
      <c r="N58" s="12"/>
      <c r="O58" s="12"/>
      <c r="P58" s="56">
        <f t="shared" si="1"/>
        <v>562000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6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6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91">
        <f>D62+D63</f>
        <v>0</v>
      </c>
      <c r="E61" s="91">
        <f t="shared" ref="E61:O61" si="12">E62+E63</f>
        <v>0</v>
      </c>
      <c r="F61" s="91">
        <f t="shared" si="12"/>
        <v>0</v>
      </c>
      <c r="G61" s="91">
        <f t="shared" si="12"/>
        <v>0</v>
      </c>
      <c r="H61" s="91">
        <f t="shared" si="12"/>
        <v>0</v>
      </c>
      <c r="I61" s="91">
        <f t="shared" si="12"/>
        <v>0</v>
      </c>
      <c r="J61" s="91">
        <f t="shared" si="12"/>
        <v>0</v>
      </c>
      <c r="K61" s="91">
        <f t="shared" si="12"/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56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56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56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104">
        <v>3</v>
      </c>
      <c r="K64" s="104"/>
      <c r="L64" s="104">
        <v>1</v>
      </c>
      <c r="M64" s="92"/>
      <c r="N64" s="92"/>
      <c r="O64" s="92"/>
      <c r="P64" s="56">
        <f t="shared" si="1"/>
        <v>4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>
        <v>6000</v>
      </c>
      <c r="K65" s="12"/>
      <c r="L65" s="12">
        <v>2000</v>
      </c>
      <c r="M65" s="12"/>
      <c r="N65" s="12"/>
      <c r="O65" s="12"/>
      <c r="P65" s="56">
        <f t="shared" si="1"/>
        <v>8000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6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6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87">
        <f>D69+D70+D71+D72</f>
        <v>0</v>
      </c>
      <c r="E68" s="87">
        <f t="shared" ref="E68:O68" si="13">E69+E70+E71+E72</f>
        <v>0</v>
      </c>
      <c r="F68" s="87">
        <f t="shared" si="13"/>
        <v>0</v>
      </c>
      <c r="G68" s="87">
        <f t="shared" si="13"/>
        <v>0</v>
      </c>
      <c r="H68" s="87">
        <f t="shared" si="13"/>
        <v>0</v>
      </c>
      <c r="I68" s="87">
        <f t="shared" si="13"/>
        <v>0</v>
      </c>
      <c r="J68" s="87">
        <f t="shared" si="13"/>
        <v>1</v>
      </c>
      <c r="K68" s="87">
        <f t="shared" si="13"/>
        <v>0</v>
      </c>
      <c r="L68" s="87">
        <f t="shared" si="13"/>
        <v>1</v>
      </c>
      <c r="M68" s="87">
        <f t="shared" si="13"/>
        <v>0</v>
      </c>
      <c r="N68" s="87">
        <f t="shared" si="13"/>
        <v>0</v>
      </c>
      <c r="O68" s="87">
        <f t="shared" si="13"/>
        <v>0</v>
      </c>
      <c r="P68" s="56">
        <f t="shared" si="1"/>
        <v>2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>
        <v>1</v>
      </c>
      <c r="K69" s="12"/>
      <c r="L69" s="12">
        <v>1</v>
      </c>
      <c r="M69" s="12"/>
      <c r="N69" s="12"/>
      <c r="O69" s="12"/>
      <c r="P69" s="56">
        <f t="shared" si="1"/>
        <v>2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56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56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89">
        <f>D73+D74</f>
        <v>0</v>
      </c>
      <c r="E72" s="89">
        <f t="shared" ref="E72:O72" si="14">E73+E74</f>
        <v>0</v>
      </c>
      <c r="F72" s="89">
        <f t="shared" si="14"/>
        <v>0</v>
      </c>
      <c r="G72" s="89">
        <f t="shared" si="14"/>
        <v>0</v>
      </c>
      <c r="H72" s="89">
        <f t="shared" si="14"/>
        <v>0</v>
      </c>
      <c r="I72" s="89">
        <f t="shared" si="14"/>
        <v>0</v>
      </c>
      <c r="J72" s="89">
        <f t="shared" si="14"/>
        <v>0</v>
      </c>
      <c r="K72" s="89">
        <f t="shared" si="14"/>
        <v>0</v>
      </c>
      <c r="L72" s="89">
        <f t="shared" si="14"/>
        <v>0</v>
      </c>
      <c r="M72" s="89">
        <f t="shared" si="14"/>
        <v>0</v>
      </c>
      <c r="N72" s="89">
        <f t="shared" si="14"/>
        <v>0</v>
      </c>
      <c r="O72" s="89">
        <f t="shared" si="14"/>
        <v>0</v>
      </c>
      <c r="P72" s="56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56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56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91">
        <f>D76+D77+D78+D79</f>
        <v>0</v>
      </c>
      <c r="E75" s="91">
        <f t="shared" ref="E75:O75" si="15">E76+E77+E78+E79</f>
        <v>0</v>
      </c>
      <c r="F75" s="91">
        <f t="shared" si="15"/>
        <v>0</v>
      </c>
      <c r="G75" s="91">
        <f t="shared" si="15"/>
        <v>0</v>
      </c>
      <c r="H75" s="91">
        <f t="shared" si="15"/>
        <v>0</v>
      </c>
      <c r="I75" s="91">
        <f t="shared" si="15"/>
        <v>0</v>
      </c>
      <c r="J75" s="91">
        <f t="shared" si="15"/>
        <v>2000</v>
      </c>
      <c r="K75" s="91">
        <f t="shared" si="15"/>
        <v>0</v>
      </c>
      <c r="L75" s="91">
        <f t="shared" si="15"/>
        <v>2000</v>
      </c>
      <c r="M75" s="91">
        <f t="shared" si="15"/>
        <v>0</v>
      </c>
      <c r="N75" s="91">
        <f t="shared" si="15"/>
        <v>0</v>
      </c>
      <c r="O75" s="91">
        <f t="shared" si="15"/>
        <v>0</v>
      </c>
      <c r="P75" s="56">
        <f t="shared" si="1"/>
        <v>4000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>
        <v>2000</v>
      </c>
      <c r="K76" s="12"/>
      <c r="L76" s="12">
        <v>2000</v>
      </c>
      <c r="M76" s="12"/>
      <c r="N76" s="12"/>
      <c r="O76" s="12"/>
      <c r="P76" s="56">
        <f t="shared" si="1"/>
        <v>4000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56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56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91">
        <f>D80+D81</f>
        <v>0</v>
      </c>
      <c r="E79" s="91">
        <f t="shared" ref="E79:O79" si="16">E80+E81</f>
        <v>0</v>
      </c>
      <c r="F79" s="91">
        <f t="shared" si="16"/>
        <v>0</v>
      </c>
      <c r="G79" s="91">
        <f t="shared" si="16"/>
        <v>0</v>
      </c>
      <c r="H79" s="91">
        <f t="shared" si="16"/>
        <v>0</v>
      </c>
      <c r="I79" s="91">
        <f t="shared" si="16"/>
        <v>0</v>
      </c>
      <c r="J79" s="91">
        <f t="shared" si="16"/>
        <v>0</v>
      </c>
      <c r="K79" s="91">
        <f t="shared" si="16"/>
        <v>0</v>
      </c>
      <c r="L79" s="91">
        <f t="shared" si="16"/>
        <v>0</v>
      </c>
      <c r="M79" s="91">
        <f t="shared" si="16"/>
        <v>0</v>
      </c>
      <c r="N79" s="91">
        <f t="shared" si="16"/>
        <v>0</v>
      </c>
      <c r="O79" s="91">
        <f t="shared" si="16"/>
        <v>0</v>
      </c>
      <c r="P79" s="56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56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56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87">
        <f>D83+D84+D85+D86</f>
        <v>0</v>
      </c>
      <c r="E82" s="87">
        <f t="shared" ref="E82:O82" si="17">E83+E84+E85+E86</f>
        <v>0</v>
      </c>
      <c r="F82" s="87">
        <f t="shared" si="17"/>
        <v>0</v>
      </c>
      <c r="G82" s="87">
        <f t="shared" si="17"/>
        <v>0</v>
      </c>
      <c r="H82" s="87">
        <f t="shared" si="17"/>
        <v>0</v>
      </c>
      <c r="I82" s="87">
        <f t="shared" si="17"/>
        <v>0</v>
      </c>
      <c r="J82" s="87">
        <f t="shared" si="17"/>
        <v>0</v>
      </c>
      <c r="K82" s="87">
        <f t="shared" si="17"/>
        <v>0</v>
      </c>
      <c r="L82" s="87">
        <f t="shared" si="17"/>
        <v>0</v>
      </c>
      <c r="M82" s="87">
        <f t="shared" si="17"/>
        <v>0</v>
      </c>
      <c r="N82" s="87">
        <f t="shared" si="17"/>
        <v>0</v>
      </c>
      <c r="O82" s="87">
        <f t="shared" si="17"/>
        <v>0</v>
      </c>
      <c r="P82" s="56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56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56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56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89">
        <f>D87+D88</f>
        <v>0</v>
      </c>
      <c r="E86" s="89">
        <f t="shared" ref="E86:O86" si="19">E87+E88</f>
        <v>0</v>
      </c>
      <c r="F86" s="89">
        <f t="shared" si="19"/>
        <v>0</v>
      </c>
      <c r="G86" s="89">
        <f t="shared" si="19"/>
        <v>0</v>
      </c>
      <c r="H86" s="89">
        <f t="shared" si="19"/>
        <v>0</v>
      </c>
      <c r="I86" s="89">
        <f t="shared" si="19"/>
        <v>0</v>
      </c>
      <c r="J86" s="89">
        <f t="shared" si="19"/>
        <v>0</v>
      </c>
      <c r="K86" s="89">
        <f t="shared" si="19"/>
        <v>0</v>
      </c>
      <c r="L86" s="89">
        <f t="shared" si="19"/>
        <v>0</v>
      </c>
      <c r="M86" s="89">
        <f t="shared" si="19"/>
        <v>0</v>
      </c>
      <c r="N86" s="89">
        <f t="shared" si="19"/>
        <v>0</v>
      </c>
      <c r="O86" s="89">
        <f t="shared" si="19"/>
        <v>0</v>
      </c>
      <c r="P86" s="56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56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56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91">
        <f>D90+D91+D92+D93</f>
        <v>0</v>
      </c>
      <c r="E89" s="91">
        <f t="shared" ref="E89:O89" si="20">E90+E91+E92+E93</f>
        <v>0</v>
      </c>
      <c r="F89" s="91">
        <f t="shared" si="20"/>
        <v>0</v>
      </c>
      <c r="G89" s="91">
        <f t="shared" si="20"/>
        <v>0</v>
      </c>
      <c r="H89" s="91">
        <f t="shared" si="20"/>
        <v>0</v>
      </c>
      <c r="I89" s="91">
        <f t="shared" si="20"/>
        <v>0</v>
      </c>
      <c r="J89" s="91">
        <f t="shared" si="20"/>
        <v>0</v>
      </c>
      <c r="K89" s="91">
        <f t="shared" si="20"/>
        <v>0</v>
      </c>
      <c r="L89" s="91">
        <f t="shared" si="20"/>
        <v>0</v>
      </c>
      <c r="M89" s="91">
        <f t="shared" si="20"/>
        <v>0</v>
      </c>
      <c r="N89" s="91">
        <f t="shared" si="20"/>
        <v>0</v>
      </c>
      <c r="O89" s="91">
        <f t="shared" si="20"/>
        <v>0</v>
      </c>
      <c r="P89" s="56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56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56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56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91">
        <f>D94+D95</f>
        <v>0</v>
      </c>
      <c r="E93" s="91">
        <f t="shared" ref="E93:O93" si="21">E94+E95</f>
        <v>0</v>
      </c>
      <c r="F93" s="91">
        <f t="shared" si="21"/>
        <v>0</v>
      </c>
      <c r="G93" s="91">
        <f t="shared" si="21"/>
        <v>0</v>
      </c>
      <c r="H93" s="91">
        <f t="shared" si="21"/>
        <v>0</v>
      </c>
      <c r="I93" s="91">
        <f t="shared" si="21"/>
        <v>0</v>
      </c>
      <c r="J93" s="91">
        <f t="shared" si="21"/>
        <v>0</v>
      </c>
      <c r="K93" s="91">
        <f t="shared" si="21"/>
        <v>0</v>
      </c>
      <c r="L93" s="91">
        <f t="shared" si="21"/>
        <v>0</v>
      </c>
      <c r="M93" s="91">
        <f t="shared" si="21"/>
        <v>0</v>
      </c>
      <c r="N93" s="91">
        <f t="shared" si="21"/>
        <v>0</v>
      </c>
      <c r="O93" s="91">
        <f t="shared" si="21"/>
        <v>0</v>
      </c>
      <c r="P93" s="56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6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56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>
        <v>5</v>
      </c>
      <c r="G96" s="12"/>
      <c r="H96" s="12"/>
      <c r="I96" s="12">
        <v>10</v>
      </c>
      <c r="J96" s="12">
        <v>56</v>
      </c>
      <c r="K96" s="12"/>
      <c r="L96" s="12">
        <v>37</v>
      </c>
      <c r="M96" s="12"/>
      <c r="N96" s="12"/>
      <c r="O96" s="12"/>
      <c r="P96" s="56">
        <f t="shared" si="18"/>
        <v>108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>
        <v>9</v>
      </c>
      <c r="J97" s="12">
        <v>1</v>
      </c>
      <c r="K97" s="12"/>
      <c r="L97" s="12"/>
      <c r="M97" s="12"/>
      <c r="N97" s="12"/>
      <c r="O97" s="12"/>
      <c r="P97" s="56">
        <f t="shared" si="18"/>
        <v>10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>
        <v>5000</v>
      </c>
      <c r="G98" s="12"/>
      <c r="H98" s="12"/>
      <c r="I98" s="12">
        <v>10000</v>
      </c>
      <c r="J98" s="12">
        <v>116500</v>
      </c>
      <c r="K98" s="12"/>
      <c r="L98" s="12">
        <v>74000</v>
      </c>
      <c r="M98" s="12"/>
      <c r="N98" s="12"/>
      <c r="O98" s="12"/>
      <c r="P98" s="56">
        <f t="shared" si="18"/>
        <v>205500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>
        <v>9000</v>
      </c>
      <c r="J99" s="12">
        <v>2000</v>
      </c>
      <c r="K99" s="12"/>
      <c r="L99" s="12"/>
      <c r="M99" s="12"/>
      <c r="N99" s="12"/>
      <c r="O99" s="12"/>
      <c r="P99" s="56">
        <f t="shared" si="18"/>
        <v>11000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>
        <v>2</v>
      </c>
      <c r="J100" s="12">
        <v>24</v>
      </c>
      <c r="K100" s="12"/>
      <c r="L100" s="12">
        <v>13</v>
      </c>
      <c r="M100" s="12"/>
      <c r="N100" s="12"/>
      <c r="O100" s="12"/>
      <c r="P100" s="56">
        <f t="shared" si="18"/>
        <v>39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>
        <v>1</v>
      </c>
      <c r="J101" s="12">
        <v>1</v>
      </c>
      <c r="K101" s="12"/>
      <c r="L101" s="12">
        <v>1</v>
      </c>
      <c r="M101" s="12"/>
      <c r="N101" s="12"/>
      <c r="O101" s="12"/>
      <c r="P101" s="56">
        <f t="shared" si="18"/>
        <v>3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>
        <v>2000</v>
      </c>
      <c r="J102" s="12">
        <v>51000</v>
      </c>
      <c r="K102" s="12"/>
      <c r="L102" s="12">
        <v>26000</v>
      </c>
      <c r="M102" s="12"/>
      <c r="N102" s="12"/>
      <c r="O102" s="12"/>
      <c r="P102" s="56">
        <f t="shared" si="18"/>
        <v>79000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>
        <v>1000</v>
      </c>
      <c r="J103" s="12">
        <v>2000</v>
      </c>
      <c r="K103" s="12"/>
      <c r="L103" s="12">
        <v>2000</v>
      </c>
      <c r="M103" s="12"/>
      <c r="N103" s="12"/>
      <c r="O103" s="12"/>
      <c r="P103" s="56">
        <f t="shared" si="18"/>
        <v>5000</v>
      </c>
    </row>
    <row r="104" spans="1:16" ht="54.75" customHeight="1">
      <c r="A104" s="14" t="s">
        <v>240</v>
      </c>
      <c r="B104" s="250" t="s">
        <v>241</v>
      </c>
      <c r="C104" s="251"/>
      <c r="D104" s="91">
        <f>D105+D108</f>
        <v>0</v>
      </c>
      <c r="E104" s="91">
        <f t="shared" ref="E104:O104" si="22">E105+E108</f>
        <v>0</v>
      </c>
      <c r="F104" s="91">
        <f t="shared" si="22"/>
        <v>7000</v>
      </c>
      <c r="G104" s="91">
        <f t="shared" si="22"/>
        <v>0</v>
      </c>
      <c r="H104" s="91">
        <f t="shared" si="22"/>
        <v>0</v>
      </c>
      <c r="I104" s="91">
        <f t="shared" si="22"/>
        <v>11000</v>
      </c>
      <c r="J104" s="91">
        <f t="shared" si="22"/>
        <v>404126</v>
      </c>
      <c r="K104" s="91">
        <f t="shared" si="22"/>
        <v>0</v>
      </c>
      <c r="L104" s="91">
        <f t="shared" si="22"/>
        <v>184825</v>
      </c>
      <c r="M104" s="91">
        <f t="shared" si="22"/>
        <v>0</v>
      </c>
      <c r="N104" s="91">
        <f t="shared" si="22"/>
        <v>0</v>
      </c>
      <c r="O104" s="91">
        <f t="shared" si="22"/>
        <v>0</v>
      </c>
      <c r="P104" s="56">
        <f t="shared" si="18"/>
        <v>606951</v>
      </c>
    </row>
    <row r="105" spans="1:16" ht="54.75" customHeight="1">
      <c r="A105" s="14" t="s">
        <v>243</v>
      </c>
      <c r="B105" s="250" t="s">
        <v>244</v>
      </c>
      <c r="C105" s="251"/>
      <c r="D105" s="91">
        <f>D106+D107</f>
        <v>0</v>
      </c>
      <c r="E105" s="91">
        <f t="shared" ref="E105:O108" si="23">E106+E107</f>
        <v>0</v>
      </c>
      <c r="F105" s="91">
        <f t="shared" si="23"/>
        <v>3000</v>
      </c>
      <c r="G105" s="91">
        <f t="shared" si="23"/>
        <v>0</v>
      </c>
      <c r="H105" s="91">
        <f t="shared" si="23"/>
        <v>0</v>
      </c>
      <c r="I105" s="91">
        <f t="shared" si="23"/>
        <v>7000</v>
      </c>
      <c r="J105" s="91">
        <f t="shared" si="23"/>
        <v>238000</v>
      </c>
      <c r="K105" s="91">
        <f t="shared" si="23"/>
        <v>0</v>
      </c>
      <c r="L105" s="91">
        <f t="shared" si="23"/>
        <v>119000</v>
      </c>
      <c r="M105" s="91">
        <f t="shared" si="23"/>
        <v>0</v>
      </c>
      <c r="N105" s="91">
        <f t="shared" si="23"/>
        <v>0</v>
      </c>
      <c r="O105" s="91">
        <f t="shared" si="23"/>
        <v>0</v>
      </c>
      <c r="P105" s="56">
        <f t="shared" si="18"/>
        <v>367000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>
        <v>2000</v>
      </c>
      <c r="G106" s="12"/>
      <c r="H106" s="12"/>
      <c r="I106" s="12">
        <v>6000</v>
      </c>
      <c r="J106" s="12">
        <v>215500</v>
      </c>
      <c r="K106" s="12"/>
      <c r="L106" s="12">
        <v>104000</v>
      </c>
      <c r="M106" s="12"/>
      <c r="N106" s="12"/>
      <c r="O106" s="12"/>
      <c r="P106" s="56">
        <f t="shared" si="18"/>
        <v>327500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>
        <v>1000</v>
      </c>
      <c r="G107" s="12"/>
      <c r="H107" s="12"/>
      <c r="I107" s="12">
        <v>1000</v>
      </c>
      <c r="J107" s="12">
        <v>22500</v>
      </c>
      <c r="K107" s="12"/>
      <c r="L107" s="12">
        <v>15000</v>
      </c>
      <c r="M107" s="12"/>
      <c r="N107" s="12"/>
      <c r="O107" s="12"/>
      <c r="P107" s="56">
        <f t="shared" si="18"/>
        <v>39500</v>
      </c>
    </row>
    <row r="108" spans="1:16" ht="54" customHeight="1">
      <c r="A108" s="14" t="s">
        <v>251</v>
      </c>
      <c r="B108" s="250" t="s">
        <v>252</v>
      </c>
      <c r="C108" s="251"/>
      <c r="D108" s="91">
        <f>D109+D110</f>
        <v>0</v>
      </c>
      <c r="E108" s="91">
        <f t="shared" si="23"/>
        <v>0</v>
      </c>
      <c r="F108" s="91">
        <f t="shared" si="23"/>
        <v>4000</v>
      </c>
      <c r="G108" s="91">
        <f t="shared" si="23"/>
        <v>0</v>
      </c>
      <c r="H108" s="91">
        <f t="shared" si="23"/>
        <v>0</v>
      </c>
      <c r="I108" s="91">
        <f>I109+I110</f>
        <v>4000</v>
      </c>
      <c r="J108" s="91">
        <f t="shared" si="23"/>
        <v>166126</v>
      </c>
      <c r="K108" s="91">
        <f t="shared" si="23"/>
        <v>0</v>
      </c>
      <c r="L108" s="91">
        <f>L109+L110</f>
        <v>65825</v>
      </c>
      <c r="M108" s="91">
        <f>M109+M110</f>
        <v>0</v>
      </c>
      <c r="N108" s="91">
        <f t="shared" si="23"/>
        <v>0</v>
      </c>
      <c r="O108" s="91">
        <f t="shared" si="23"/>
        <v>0</v>
      </c>
      <c r="P108" s="56">
        <f t="shared" si="18"/>
        <v>239951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>
        <v>2000</v>
      </c>
      <c r="G109" s="12"/>
      <c r="H109" s="12"/>
      <c r="I109" s="190">
        <v>3000</v>
      </c>
      <c r="J109" s="12">
        <v>81579</v>
      </c>
      <c r="K109" s="12"/>
      <c r="L109" s="191">
        <v>32382</v>
      </c>
      <c r="M109" s="192"/>
      <c r="N109" s="12"/>
      <c r="O109" s="12"/>
      <c r="P109" s="56">
        <f t="shared" ref="P109:P110" si="24">D109+E109+F109+G109+H109+I109+J109+K109+L109+M109+N109+O109</f>
        <v>118961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>
        <v>2000</v>
      </c>
      <c r="G110" s="12"/>
      <c r="H110" s="12"/>
      <c r="I110" s="12">
        <v>1000</v>
      </c>
      <c r="J110" s="12">
        <v>84547</v>
      </c>
      <c r="K110" s="12"/>
      <c r="L110" s="12">
        <v>33443</v>
      </c>
      <c r="M110" s="12"/>
      <c r="N110" s="12"/>
      <c r="O110" s="12"/>
      <c r="P110" s="56">
        <f t="shared" si="24"/>
        <v>120990</v>
      </c>
    </row>
    <row r="111" spans="1:16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5">E57-E75-E106-E109</f>
        <v>0</v>
      </c>
      <c r="F111" s="28">
        <f t="shared" si="25"/>
        <v>7000</v>
      </c>
      <c r="G111" s="28">
        <f t="shared" si="25"/>
        <v>0</v>
      </c>
      <c r="H111" s="28">
        <f t="shared" si="25"/>
        <v>0</v>
      </c>
      <c r="I111" s="28">
        <f t="shared" si="25"/>
        <v>4000</v>
      </c>
      <c r="J111" s="28">
        <f>J57-J75-J106-J109</f>
        <v>28921</v>
      </c>
      <c r="K111" s="28">
        <f t="shared" si="25"/>
        <v>0</v>
      </c>
      <c r="L111" s="193">
        <f>L57-L75-L106-L109</f>
        <v>71618</v>
      </c>
      <c r="M111" s="28">
        <f t="shared" si="25"/>
        <v>0</v>
      </c>
      <c r="N111" s="28">
        <f t="shared" si="25"/>
        <v>0</v>
      </c>
      <c r="O111" s="28">
        <f t="shared" si="25"/>
        <v>0</v>
      </c>
      <c r="P111" s="56">
        <f t="shared" si="18"/>
        <v>111539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6">E113+E114</f>
        <v>0</v>
      </c>
      <c r="F112" s="28">
        <f t="shared" si="26"/>
        <v>4000</v>
      </c>
      <c r="G112" s="28">
        <f t="shared" si="26"/>
        <v>0</v>
      </c>
      <c r="H112" s="28">
        <f t="shared" si="26"/>
        <v>0</v>
      </c>
      <c r="I112" s="28">
        <f t="shared" si="26"/>
        <v>7000</v>
      </c>
      <c r="J112" s="28">
        <f>J113+J114</f>
        <v>80972</v>
      </c>
      <c r="K112" s="28">
        <f t="shared" si="26"/>
        <v>0</v>
      </c>
      <c r="L112" s="28">
        <f t="shared" si="26"/>
        <v>49513</v>
      </c>
      <c r="M112" s="28">
        <f>M113+M114</f>
        <v>0</v>
      </c>
      <c r="N112" s="28">
        <f t="shared" si="26"/>
        <v>0</v>
      </c>
      <c r="O112" s="28">
        <f t="shared" si="26"/>
        <v>0</v>
      </c>
      <c r="P112" s="56">
        <f t="shared" si="18"/>
        <v>141485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7">D98-D109</f>
        <v>0</v>
      </c>
      <c r="E113" s="28">
        <f t="shared" si="27"/>
        <v>0</v>
      </c>
      <c r="F113" s="28">
        <f t="shared" si="27"/>
        <v>3000</v>
      </c>
      <c r="G113" s="28">
        <f t="shared" si="27"/>
        <v>0</v>
      </c>
      <c r="H113" s="28">
        <f t="shared" si="27"/>
        <v>0</v>
      </c>
      <c r="I113" s="28">
        <f t="shared" si="27"/>
        <v>7000</v>
      </c>
      <c r="J113" s="28">
        <f t="shared" si="27"/>
        <v>34921</v>
      </c>
      <c r="K113" s="28">
        <f t="shared" si="27"/>
        <v>0</v>
      </c>
      <c r="L113" s="28">
        <f t="shared" si="27"/>
        <v>41618</v>
      </c>
      <c r="M113" s="28">
        <f t="shared" si="27"/>
        <v>0</v>
      </c>
      <c r="N113" s="28">
        <f t="shared" si="27"/>
        <v>0</v>
      </c>
      <c r="O113" s="28">
        <f t="shared" si="27"/>
        <v>0</v>
      </c>
      <c r="P113" s="56">
        <f t="shared" si="18"/>
        <v>86539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>
        <v>1000</v>
      </c>
      <c r="G114" s="104"/>
      <c r="H114" s="104"/>
      <c r="I114" s="104"/>
      <c r="J114" s="104">
        <v>46051</v>
      </c>
      <c r="K114" s="104"/>
      <c r="L114" s="104">
        <v>7895</v>
      </c>
      <c r="M114" s="104"/>
      <c r="N114" s="104"/>
      <c r="O114" s="104"/>
      <c r="P114" s="56">
        <f t="shared" si="18"/>
        <v>54946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6">
        <f t="shared" si="18"/>
        <v>0</v>
      </c>
    </row>
    <row r="116" spans="1:16" ht="13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56">
        <f t="shared" si="18"/>
        <v>0</v>
      </c>
    </row>
    <row r="117" spans="1:16" ht="108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56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56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56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35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103">
        <v>15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103">
        <v>16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103">
        <v>4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03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03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03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521</v>
      </c>
      <c r="C133" s="47"/>
      <c r="D133" s="47"/>
      <c r="E133" s="47"/>
      <c r="F133" s="47"/>
      <c r="G133" s="47"/>
      <c r="H133" s="47"/>
      <c r="I133" s="47" t="s">
        <v>334</v>
      </c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522</v>
      </c>
      <c r="C137" s="7"/>
      <c r="D137" s="7"/>
      <c r="E137" s="7"/>
      <c r="F137" s="7"/>
      <c r="G137" s="7"/>
      <c r="H137" s="7"/>
      <c r="I137" s="47" t="s">
        <v>334</v>
      </c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+mHDiEd/N8RJLwk4BEvdbBKCXfg7GXoOLJACaaSj4Whm0fduwVqsnvufWdYlB4pzANTleBdpdOYWwVQUG0IDGw==" saltValue="dgwZGEBwanUNgLszKDDQdw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view="pageBreakPreview" topLeftCell="A117" workbookViewId="0">
      <selection activeCell="D114" sqref="D114:O114"/>
    </sheetView>
  </sheetViews>
  <sheetFormatPr defaultColWidth="9.140625" defaultRowHeight="15"/>
  <cols>
    <col min="1" max="1" width="9.140625" style="7"/>
    <col min="2" max="2" width="18.5703125" style="7" customWidth="1"/>
    <col min="3" max="3" width="18.28515625" style="7" customWidth="1"/>
    <col min="4" max="15" width="9.140625" style="7"/>
    <col min="16" max="16" width="14" style="7" customWidth="1"/>
    <col min="17" max="16384" width="9.140625" style="7"/>
  </cols>
  <sheetData>
    <row r="1" spans="1:16" ht="15.75">
      <c r="L1" s="8"/>
      <c r="M1" s="8"/>
      <c r="N1" s="8"/>
      <c r="O1" s="9"/>
    </row>
    <row r="2" spans="1:16" ht="15.75">
      <c r="B2" s="10"/>
      <c r="D2" s="10"/>
      <c r="E2" s="10"/>
      <c r="F2" s="10"/>
      <c r="G2" s="10"/>
      <c r="H2" s="11" t="s">
        <v>87</v>
      </c>
      <c r="I2" s="10"/>
      <c r="J2" s="10"/>
      <c r="K2" s="10"/>
      <c r="L2" s="10"/>
    </row>
    <row r="3" spans="1:16" ht="15.75">
      <c r="B3" s="10"/>
      <c r="D3" s="10"/>
      <c r="E3" s="10"/>
      <c r="F3" s="10"/>
      <c r="G3" s="10"/>
      <c r="H3" s="11" t="s">
        <v>523</v>
      </c>
      <c r="I3" s="10"/>
      <c r="J3" s="10"/>
      <c r="K3" s="10"/>
      <c r="L3" s="10"/>
    </row>
    <row r="4" spans="1:16" ht="15.75">
      <c r="B4" s="10"/>
      <c r="D4" s="10"/>
      <c r="E4" s="10"/>
      <c r="F4" s="10"/>
      <c r="G4" s="10"/>
      <c r="H4" s="11" t="s">
        <v>89</v>
      </c>
      <c r="I4" s="10"/>
      <c r="J4" s="10"/>
      <c r="K4" s="10"/>
      <c r="L4" s="10"/>
    </row>
    <row r="5" spans="1:16" ht="15.75">
      <c r="B5" s="10"/>
      <c r="D5" s="10"/>
      <c r="E5" s="10"/>
      <c r="F5" s="10"/>
      <c r="G5" s="10"/>
      <c r="H5" s="11" t="s">
        <v>90</v>
      </c>
      <c r="I5" s="10"/>
      <c r="J5" s="10"/>
      <c r="K5" s="10"/>
      <c r="L5" s="10"/>
    </row>
    <row r="6" spans="1:16" ht="15.75">
      <c r="B6" s="10"/>
      <c r="E6" s="10"/>
      <c r="F6" s="194"/>
      <c r="G6" s="10"/>
      <c r="J6" s="10"/>
      <c r="K6" s="10"/>
    </row>
    <row r="7" spans="1:16" ht="15.75">
      <c r="B7" s="10"/>
      <c r="D7" s="10"/>
      <c r="E7" s="10"/>
      <c r="G7" s="10"/>
      <c r="H7" s="11"/>
      <c r="I7" s="10"/>
      <c r="J7" s="10"/>
      <c r="K7" s="195" t="s">
        <v>524</v>
      </c>
      <c r="L7" s="10"/>
    </row>
    <row r="8" spans="1:16" ht="15.75">
      <c r="B8" s="10"/>
      <c r="D8" s="10"/>
      <c r="E8" s="10"/>
      <c r="F8" s="10"/>
      <c r="G8" s="10"/>
      <c r="H8" s="11"/>
      <c r="I8" s="10"/>
      <c r="J8" s="10"/>
      <c r="K8" s="10"/>
      <c r="L8" s="10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 t="s">
        <v>525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 t="s">
        <v>526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>
        <v>5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 t="s">
        <v>527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54" t="s">
        <v>120</v>
      </c>
      <c r="B20" s="243" t="s">
        <v>121</v>
      </c>
      <c r="C20" s="244"/>
      <c r="D20" s="19">
        <f>D21+D22+D23+D24</f>
        <v>0</v>
      </c>
      <c r="E20" s="19">
        <f t="shared" ref="E20:O20" si="0">E21+E22+E23+E24</f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211</v>
      </c>
      <c r="K20" s="19">
        <f t="shared" si="0"/>
        <v>0</v>
      </c>
      <c r="L20" s="19">
        <f t="shared" si="0"/>
        <v>14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225</v>
      </c>
    </row>
    <row r="21" spans="1:16" ht="74.25" customHeight="1">
      <c r="A21" s="54" t="s">
        <v>122</v>
      </c>
      <c r="B21" s="239" t="s">
        <v>123</v>
      </c>
      <c r="C21" s="241"/>
      <c r="D21" s="12"/>
      <c r="E21" s="12"/>
      <c r="F21" s="12"/>
      <c r="G21" s="12"/>
      <c r="H21" s="12"/>
      <c r="I21" s="12"/>
      <c r="J21" s="12">
        <v>160</v>
      </c>
      <c r="K21" s="12"/>
      <c r="L21" s="12">
        <v>14</v>
      </c>
      <c r="M21" s="12"/>
      <c r="N21" s="12"/>
      <c r="O21" s="12"/>
      <c r="P21" s="20">
        <f t="shared" si="1"/>
        <v>174</v>
      </c>
    </row>
    <row r="22" spans="1:16" ht="96.75" customHeight="1">
      <c r="A22" s="54" t="s">
        <v>124</v>
      </c>
      <c r="B22" s="239" t="s">
        <v>125</v>
      </c>
      <c r="C22" s="241"/>
      <c r="D22" s="12"/>
      <c r="E22" s="12"/>
      <c r="F22" s="12"/>
      <c r="G22" s="12"/>
      <c r="H22" s="12"/>
      <c r="I22" s="12"/>
      <c r="J22" s="12">
        <v>51</v>
      </c>
      <c r="K22" s="12"/>
      <c r="L22" s="12"/>
      <c r="M22" s="12"/>
      <c r="N22" s="12"/>
      <c r="O22" s="12"/>
      <c r="P22" s="20">
        <f t="shared" si="1"/>
        <v>51</v>
      </c>
    </row>
    <row r="23" spans="1:16" ht="95.25" customHeight="1">
      <c r="A23" s="54" t="s">
        <v>126</v>
      </c>
      <c r="B23" s="239" t="s">
        <v>127</v>
      </c>
      <c r="C23" s="2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>
        <f t="shared" si="1"/>
        <v>0</v>
      </c>
    </row>
    <row r="24" spans="1:16" ht="26.25" customHeight="1">
      <c r="A24" s="54" t="s">
        <v>128</v>
      </c>
      <c r="B24" s="239" t="s">
        <v>129</v>
      </c>
      <c r="C24" s="2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>
        <f t="shared" si="1"/>
        <v>0</v>
      </c>
    </row>
    <row r="25" spans="1:16" ht="48" customHeight="1">
      <c r="A25" s="54" t="s">
        <v>130</v>
      </c>
      <c r="B25" s="239" t="s">
        <v>131</v>
      </c>
      <c r="C25" s="2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0">
        <f t="shared" si="1"/>
        <v>0</v>
      </c>
    </row>
    <row r="26" spans="1:16" ht="79.5" customHeight="1">
      <c r="A26" s="54" t="s">
        <v>132</v>
      </c>
      <c r="B26" s="239" t="s">
        <v>133</v>
      </c>
      <c r="C26" s="24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0">
        <f t="shared" si="1"/>
        <v>0</v>
      </c>
    </row>
    <row r="27" spans="1:16" ht="68.25" customHeight="1">
      <c r="A27" s="54" t="s">
        <v>134</v>
      </c>
      <c r="B27" s="243" t="s">
        <v>135</v>
      </c>
      <c r="C27" s="244"/>
      <c r="D27" s="23">
        <f>IF(D28+D29+D30+D31=D34+D49, SUM(D28+D29+D30+D31),"Ошибка! Проверьте правильность заполнения пунктов 9, 10 и 11")</f>
        <v>0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207</v>
      </c>
      <c r="K27" s="23">
        <f t="shared" si="2"/>
        <v>0</v>
      </c>
      <c r="L27" s="23">
        <f t="shared" si="2"/>
        <v>11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218</v>
      </c>
    </row>
    <row r="28" spans="1:16" ht="15.75">
      <c r="A28" s="14" t="s">
        <v>136</v>
      </c>
      <c r="B28" s="239" t="s">
        <v>137</v>
      </c>
      <c r="C28" s="241"/>
      <c r="D28" s="12"/>
      <c r="E28" s="12"/>
      <c r="F28" s="12"/>
      <c r="G28" s="12"/>
      <c r="H28" s="12"/>
      <c r="I28" s="12"/>
      <c r="J28" s="12">
        <v>207</v>
      </c>
      <c r="K28" s="12"/>
      <c r="L28" s="12">
        <v>11</v>
      </c>
      <c r="M28" s="12"/>
      <c r="N28" s="17"/>
      <c r="O28" s="88"/>
      <c r="P28" s="20">
        <f t="shared" si="1"/>
        <v>218</v>
      </c>
    </row>
    <row r="29" spans="1:16" ht="15.75">
      <c r="A29" s="14" t="s">
        <v>138</v>
      </c>
      <c r="B29" s="239" t="s">
        <v>139</v>
      </c>
      <c r="C29" s="24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88"/>
      <c r="P29" s="20">
        <f t="shared" si="1"/>
        <v>0</v>
      </c>
    </row>
    <row r="30" spans="1:16" ht="15.75">
      <c r="A30" s="14" t="s">
        <v>140</v>
      </c>
      <c r="B30" s="239" t="s">
        <v>141</v>
      </c>
      <c r="C30" s="24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88"/>
      <c r="P30" s="20">
        <f t="shared" si="1"/>
        <v>0</v>
      </c>
    </row>
    <row r="31" spans="1:16" ht="15.75">
      <c r="A31" s="14" t="s">
        <v>142</v>
      </c>
      <c r="B31" s="245" t="s">
        <v>143</v>
      </c>
      <c r="C31" s="246"/>
      <c r="D31" s="25">
        <f>D32+D33</f>
        <v>0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0</v>
      </c>
    </row>
    <row r="32" spans="1:16" ht="15.75">
      <c r="A32" s="14" t="s">
        <v>144</v>
      </c>
      <c r="B32" s="239" t="s">
        <v>145</v>
      </c>
      <c r="C32" s="24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88"/>
      <c r="P32" s="20">
        <f t="shared" si="1"/>
        <v>0</v>
      </c>
    </row>
    <row r="33" spans="1:16" ht="15.75">
      <c r="A33" s="61" t="s">
        <v>146</v>
      </c>
      <c r="B33" s="247" t="s">
        <v>147</v>
      </c>
      <c r="C33" s="27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88"/>
      <c r="P33" s="20">
        <f t="shared" si="1"/>
        <v>0</v>
      </c>
    </row>
    <row r="34" spans="1:16" ht="47.25" customHeight="1">
      <c r="A34" s="14" t="s">
        <v>148</v>
      </c>
      <c r="B34" s="243" t="s">
        <v>149</v>
      </c>
      <c r="C34" s="244"/>
      <c r="D34" s="23">
        <f>D35+D42</f>
        <v>0</v>
      </c>
      <c r="E34" s="23">
        <f t="shared" ref="E34:O34" si="4">E35+E42</f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207</v>
      </c>
      <c r="K34" s="23">
        <f t="shared" si="4"/>
        <v>0</v>
      </c>
      <c r="L34" s="23">
        <f t="shared" si="4"/>
        <v>7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214</v>
      </c>
    </row>
    <row r="35" spans="1:16" ht="36" customHeight="1">
      <c r="A35" s="54" t="s">
        <v>150</v>
      </c>
      <c r="B35" s="245" t="s">
        <v>151</v>
      </c>
      <c r="C35" s="246"/>
      <c r="D35" s="25">
        <f>D36+D37+D38+D39</f>
        <v>0</v>
      </c>
      <c r="E35" s="25">
        <f t="shared" ref="E35:O35" si="5">E36+E37+E38+E39</f>
        <v>0</v>
      </c>
      <c r="F35" s="25">
        <f t="shared" si="5"/>
        <v>0</v>
      </c>
      <c r="G35" s="25">
        <f t="shared" si="5"/>
        <v>0</v>
      </c>
      <c r="H35" s="25">
        <f t="shared" si="5"/>
        <v>0</v>
      </c>
      <c r="I35" s="25">
        <f t="shared" si="5"/>
        <v>0</v>
      </c>
      <c r="J35" s="25">
        <f t="shared" si="5"/>
        <v>175</v>
      </c>
      <c r="K35" s="25">
        <f t="shared" si="5"/>
        <v>0</v>
      </c>
      <c r="L35" s="25">
        <f t="shared" si="5"/>
        <v>4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179</v>
      </c>
    </row>
    <row r="36" spans="1:16" ht="15.75">
      <c r="A36" s="14" t="s">
        <v>152</v>
      </c>
      <c r="B36" s="239" t="s">
        <v>137</v>
      </c>
      <c r="C36" s="241"/>
      <c r="D36" s="12"/>
      <c r="E36" s="12"/>
      <c r="F36" s="12"/>
      <c r="G36" s="12"/>
      <c r="H36" s="12"/>
      <c r="I36" s="12"/>
      <c r="J36" s="12">
        <v>175</v>
      </c>
      <c r="K36" s="12"/>
      <c r="L36" s="12">
        <v>4</v>
      </c>
      <c r="M36" s="12"/>
      <c r="N36" s="17"/>
      <c r="O36" s="88"/>
      <c r="P36" s="20">
        <f t="shared" si="1"/>
        <v>179</v>
      </c>
    </row>
    <row r="37" spans="1:16" ht="15.75">
      <c r="A37" s="14" t="s">
        <v>153</v>
      </c>
      <c r="B37" s="239" t="s">
        <v>139</v>
      </c>
      <c r="C37" s="2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88"/>
      <c r="P37" s="20">
        <f t="shared" si="1"/>
        <v>0</v>
      </c>
    </row>
    <row r="38" spans="1:16" ht="15.75">
      <c r="A38" s="14" t="s">
        <v>154</v>
      </c>
      <c r="B38" s="239" t="s">
        <v>141</v>
      </c>
      <c r="C38" s="2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88"/>
      <c r="P38" s="20">
        <f t="shared" si="1"/>
        <v>0</v>
      </c>
    </row>
    <row r="39" spans="1:16" ht="15.75">
      <c r="A39" s="14" t="s">
        <v>155</v>
      </c>
      <c r="B39" s="245" t="s">
        <v>143</v>
      </c>
      <c r="C39" s="246"/>
      <c r="D39" s="25">
        <f>D40+D41</f>
        <v>0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0</v>
      </c>
    </row>
    <row r="40" spans="1:16" ht="15.75">
      <c r="A40" s="14" t="s">
        <v>156</v>
      </c>
      <c r="B40" s="239" t="s">
        <v>145</v>
      </c>
      <c r="C40" s="2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88"/>
      <c r="P40" s="20">
        <f t="shared" si="1"/>
        <v>0</v>
      </c>
    </row>
    <row r="41" spans="1:16" ht="15.75">
      <c r="A41" s="14" t="s">
        <v>157</v>
      </c>
      <c r="B41" s="239" t="s">
        <v>147</v>
      </c>
      <c r="C41" s="2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88"/>
      <c r="P41" s="20">
        <f t="shared" si="1"/>
        <v>0</v>
      </c>
    </row>
    <row r="42" spans="1:16" ht="36" customHeight="1">
      <c r="A42" s="54" t="s">
        <v>158</v>
      </c>
      <c r="B42" s="245" t="s">
        <v>159</v>
      </c>
      <c r="C42" s="246"/>
      <c r="D42" s="25">
        <f>D43+D44+D45+D46</f>
        <v>0</v>
      </c>
      <c r="E42" s="25">
        <f t="shared" ref="E42:O42" si="7">E43+E44+E45+E46</f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32</v>
      </c>
      <c r="K42" s="25">
        <f t="shared" si="7"/>
        <v>0</v>
      </c>
      <c r="L42" s="25">
        <f t="shared" si="7"/>
        <v>3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35</v>
      </c>
    </row>
    <row r="43" spans="1:16" ht="15.75">
      <c r="A43" s="14" t="s">
        <v>160</v>
      </c>
      <c r="B43" s="239" t="s">
        <v>137</v>
      </c>
      <c r="C43" s="241"/>
      <c r="D43" s="12"/>
      <c r="E43" s="12"/>
      <c r="F43" s="12"/>
      <c r="G43" s="12"/>
      <c r="H43" s="90"/>
      <c r="I43" s="12"/>
      <c r="J43" s="12">
        <v>32</v>
      </c>
      <c r="K43" s="12"/>
      <c r="L43" s="12">
        <v>3</v>
      </c>
      <c r="M43" s="12"/>
      <c r="N43" s="17"/>
      <c r="O43" s="88"/>
      <c r="P43" s="20">
        <f t="shared" si="1"/>
        <v>35</v>
      </c>
    </row>
    <row r="44" spans="1:16" ht="15.75">
      <c r="A44" s="14" t="s">
        <v>161</v>
      </c>
      <c r="B44" s="239" t="s">
        <v>139</v>
      </c>
      <c r="C44" s="241"/>
      <c r="D44" s="12"/>
      <c r="E44" s="90"/>
      <c r="F44" s="90"/>
      <c r="G44" s="12"/>
      <c r="H44" s="90"/>
      <c r="I44" s="12"/>
      <c r="J44" s="12"/>
      <c r="K44" s="12"/>
      <c r="L44" s="12"/>
      <c r="M44" s="12"/>
      <c r="N44" s="17"/>
      <c r="O44" s="88"/>
      <c r="P44" s="20">
        <f t="shared" si="1"/>
        <v>0</v>
      </c>
    </row>
    <row r="45" spans="1:16" ht="15.75">
      <c r="A45" s="14" t="s">
        <v>162</v>
      </c>
      <c r="B45" s="239" t="s">
        <v>141</v>
      </c>
      <c r="C45" s="241"/>
      <c r="D45" s="12"/>
      <c r="E45" s="90"/>
      <c r="F45" s="90"/>
      <c r="G45" s="12"/>
      <c r="H45" s="90"/>
      <c r="I45" s="12"/>
      <c r="J45" s="12"/>
      <c r="K45" s="12"/>
      <c r="L45" s="12"/>
      <c r="M45" s="12"/>
      <c r="N45" s="17"/>
      <c r="O45" s="88"/>
      <c r="P45" s="20">
        <f t="shared" si="1"/>
        <v>0</v>
      </c>
    </row>
    <row r="46" spans="1:16" ht="15.75">
      <c r="A46" s="14" t="s">
        <v>163</v>
      </c>
      <c r="B46" s="245" t="s">
        <v>143</v>
      </c>
      <c r="C46" s="246"/>
      <c r="D46" s="25">
        <f>D47+D48</f>
        <v>0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0</v>
      </c>
    </row>
    <row r="47" spans="1:16" ht="15.75">
      <c r="A47" s="14" t="s">
        <v>164</v>
      </c>
      <c r="B47" s="239" t="s">
        <v>145</v>
      </c>
      <c r="C47" s="241"/>
      <c r="D47" s="12"/>
      <c r="E47" s="90"/>
      <c r="F47" s="90"/>
      <c r="G47" s="12"/>
      <c r="H47" s="90"/>
      <c r="I47" s="12"/>
      <c r="J47" s="12"/>
      <c r="K47" s="12"/>
      <c r="L47" s="12"/>
      <c r="M47" s="12"/>
      <c r="N47" s="17"/>
      <c r="O47" s="88"/>
      <c r="P47" s="20">
        <f t="shared" si="1"/>
        <v>0</v>
      </c>
    </row>
    <row r="48" spans="1:16" ht="15.75">
      <c r="A48" s="14" t="s">
        <v>165</v>
      </c>
      <c r="B48" s="239" t="s">
        <v>147</v>
      </c>
      <c r="C48" s="241"/>
      <c r="D48" s="12"/>
      <c r="E48" s="90"/>
      <c r="F48" s="90"/>
      <c r="G48" s="12"/>
      <c r="H48" s="90"/>
      <c r="I48" s="12"/>
      <c r="J48" s="12"/>
      <c r="K48" s="12"/>
      <c r="L48" s="12"/>
      <c r="M48" s="12"/>
      <c r="N48" s="17"/>
      <c r="O48" s="88"/>
      <c r="P48" s="20">
        <f t="shared" si="1"/>
        <v>0</v>
      </c>
    </row>
    <row r="49" spans="1:16" ht="70.5" customHeight="1">
      <c r="A49" s="54" t="s">
        <v>166</v>
      </c>
      <c r="B49" s="243" t="s">
        <v>167</v>
      </c>
      <c r="C49" s="244"/>
      <c r="D49" s="23">
        <f>D50+D51+D52+D53</f>
        <v>0</v>
      </c>
      <c r="E49" s="23">
        <f t="shared" ref="E49:O49" si="9">E50+E51+E52+E53</f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0</v>
      </c>
      <c r="L49" s="23">
        <f t="shared" si="9"/>
        <v>4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4</v>
      </c>
    </row>
    <row r="50" spans="1:16" ht="15.75">
      <c r="A50" s="14" t="s">
        <v>168</v>
      </c>
      <c r="B50" s="239" t="s">
        <v>137</v>
      </c>
      <c r="C50" s="241"/>
      <c r="D50" s="12"/>
      <c r="E50" s="12"/>
      <c r="F50" s="12"/>
      <c r="G50" s="12"/>
      <c r="H50" s="12"/>
      <c r="I50" s="12"/>
      <c r="J50" s="12"/>
      <c r="K50" s="12"/>
      <c r="L50" s="12">
        <v>4</v>
      </c>
      <c r="M50" s="12"/>
      <c r="N50" s="17"/>
      <c r="O50" s="88"/>
      <c r="P50" s="20">
        <f t="shared" si="1"/>
        <v>4</v>
      </c>
    </row>
    <row r="51" spans="1:16" ht="15.75">
      <c r="A51" s="14" t="s">
        <v>169</v>
      </c>
      <c r="B51" s="239" t="s">
        <v>139</v>
      </c>
      <c r="C51" s="24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88"/>
      <c r="P51" s="20">
        <f t="shared" si="1"/>
        <v>0</v>
      </c>
    </row>
    <row r="52" spans="1:16" ht="15.75">
      <c r="A52" s="14" t="s">
        <v>170</v>
      </c>
      <c r="B52" s="239" t="s">
        <v>141</v>
      </c>
      <c r="C52" s="24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88"/>
      <c r="P52" s="20">
        <f t="shared" si="1"/>
        <v>0</v>
      </c>
    </row>
    <row r="53" spans="1:16" ht="15.75">
      <c r="A53" s="14" t="s">
        <v>171</v>
      </c>
      <c r="B53" s="245" t="s">
        <v>143</v>
      </c>
      <c r="C53" s="246"/>
      <c r="D53" s="25">
        <f>D54+D55</f>
        <v>0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0</v>
      </c>
    </row>
    <row r="54" spans="1:16" ht="15.75">
      <c r="A54" s="14" t="s">
        <v>172</v>
      </c>
      <c r="B54" s="239" t="s">
        <v>145</v>
      </c>
      <c r="C54" s="24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88"/>
      <c r="P54" s="20">
        <f t="shared" si="1"/>
        <v>0</v>
      </c>
    </row>
    <row r="55" spans="1:16" ht="15.75">
      <c r="A55" s="14" t="s">
        <v>173</v>
      </c>
      <c r="B55" s="239" t="s">
        <v>147</v>
      </c>
      <c r="C55" s="24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88"/>
      <c r="P55" s="20">
        <f t="shared" si="1"/>
        <v>0</v>
      </c>
    </row>
    <row r="56" spans="1:16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6" ht="48" customHeight="1">
      <c r="A57" s="14" t="s">
        <v>175</v>
      </c>
      <c r="B57" s="250" t="s">
        <v>176</v>
      </c>
      <c r="C57" s="251"/>
      <c r="D57" s="28">
        <f>D58+D59+D60+D61</f>
        <v>0</v>
      </c>
      <c r="E57" s="28">
        <f t="shared" ref="E57:O57" si="11">E58+E59+E60+E61</f>
        <v>0</v>
      </c>
      <c r="F57" s="28">
        <f t="shared" si="11"/>
        <v>0</v>
      </c>
      <c r="G57" s="28">
        <f t="shared" si="11"/>
        <v>0</v>
      </c>
      <c r="H57" s="28">
        <f t="shared" si="11"/>
        <v>0</v>
      </c>
      <c r="I57" s="28">
        <f t="shared" si="11"/>
        <v>0</v>
      </c>
      <c r="J57" s="28">
        <f t="shared" si="11"/>
        <v>80000</v>
      </c>
      <c r="K57" s="28">
        <f t="shared" si="11"/>
        <v>0</v>
      </c>
      <c r="L57" s="28">
        <f t="shared" si="11"/>
        <v>6000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86000</v>
      </c>
    </row>
    <row r="58" spans="1:16" ht="15.75">
      <c r="A58" s="14" t="s">
        <v>178</v>
      </c>
      <c r="B58" s="239" t="s">
        <v>137</v>
      </c>
      <c r="C58" s="241"/>
      <c r="D58" s="12"/>
      <c r="E58" s="12"/>
      <c r="F58" s="12"/>
      <c r="G58" s="12"/>
      <c r="H58" s="12"/>
      <c r="I58" s="12"/>
      <c r="J58" s="12">
        <v>80000</v>
      </c>
      <c r="K58" s="12"/>
      <c r="L58" s="12">
        <v>6000</v>
      </c>
      <c r="M58" s="12"/>
      <c r="N58" s="12"/>
      <c r="O58" s="12"/>
      <c r="P58" s="20">
        <f t="shared" si="1"/>
        <v>86000</v>
      </c>
    </row>
    <row r="59" spans="1:16" ht="15.75">
      <c r="A59" s="14" t="s">
        <v>179</v>
      </c>
      <c r="B59" s="239" t="s">
        <v>139</v>
      </c>
      <c r="C59" s="24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0">
        <f t="shared" si="1"/>
        <v>0</v>
      </c>
    </row>
    <row r="60" spans="1:16" ht="15.75">
      <c r="A60" s="14" t="s">
        <v>180</v>
      </c>
      <c r="B60" s="239" t="s">
        <v>141</v>
      </c>
      <c r="C60" s="24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0">
        <f t="shared" si="1"/>
        <v>0</v>
      </c>
    </row>
    <row r="61" spans="1:16" ht="15.75">
      <c r="A61" s="14" t="s">
        <v>181</v>
      </c>
      <c r="B61" s="252" t="s">
        <v>143</v>
      </c>
      <c r="C61" s="253"/>
      <c r="D61" s="28">
        <f>D62+D63</f>
        <v>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0</v>
      </c>
    </row>
    <row r="62" spans="1:16" ht="15.75">
      <c r="A62" s="14" t="s">
        <v>182</v>
      </c>
      <c r="B62" s="239" t="s">
        <v>145</v>
      </c>
      <c r="C62" s="2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0">
        <f t="shared" si="1"/>
        <v>0</v>
      </c>
    </row>
    <row r="63" spans="1:16" ht="15.75">
      <c r="A63" s="14" t="s">
        <v>183</v>
      </c>
      <c r="B63" s="239" t="s">
        <v>147</v>
      </c>
      <c r="C63" s="24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0">
        <f t="shared" si="1"/>
        <v>0</v>
      </c>
    </row>
    <row r="64" spans="1:16" ht="101.25" customHeight="1">
      <c r="A64" s="14" t="s">
        <v>184</v>
      </c>
      <c r="B64" s="254" t="s">
        <v>185</v>
      </c>
      <c r="C64" s="27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20">
        <f t="shared" si="1"/>
        <v>0</v>
      </c>
    </row>
    <row r="65" spans="1:16" ht="101.25" customHeight="1">
      <c r="A65" s="14" t="s">
        <v>187</v>
      </c>
      <c r="B65" s="256" t="s">
        <v>188</v>
      </c>
      <c r="C65" s="24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0">
        <f t="shared" si="1"/>
        <v>0</v>
      </c>
    </row>
    <row r="66" spans="1:16" ht="101.25" customHeight="1">
      <c r="A66" s="14" t="s">
        <v>189</v>
      </c>
      <c r="B66" s="256" t="s">
        <v>190</v>
      </c>
      <c r="C66" s="24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0">
        <f t="shared" si="1"/>
        <v>0</v>
      </c>
    </row>
    <row r="67" spans="1:16" ht="101.25" customHeight="1">
      <c r="A67" s="14" t="s">
        <v>191</v>
      </c>
      <c r="B67" s="256" t="s">
        <v>192</v>
      </c>
      <c r="C67" s="24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0">
        <f t="shared" si="1"/>
        <v>0</v>
      </c>
    </row>
    <row r="68" spans="1:16" ht="96.75" customHeight="1">
      <c r="A68" s="54" t="s">
        <v>193</v>
      </c>
      <c r="B68" s="257" t="s">
        <v>194</v>
      </c>
      <c r="C68" s="244"/>
      <c r="D68" s="23">
        <f>D69+D70+D71+D72</f>
        <v>0</v>
      </c>
      <c r="E68" s="23">
        <f t="shared" ref="E68:O68" si="13">E69+E70+E71+E72</f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0</v>
      </c>
      <c r="K68" s="23">
        <f t="shared" si="13"/>
        <v>0</v>
      </c>
      <c r="L68" s="23">
        <f t="shared" si="13"/>
        <v>0</v>
      </c>
      <c r="M68" s="23">
        <f t="shared" si="13"/>
        <v>0</v>
      </c>
      <c r="N68" s="23">
        <f>N69+N70+N71+N72</f>
        <v>0</v>
      </c>
      <c r="O68" s="23">
        <f t="shared" si="13"/>
        <v>0</v>
      </c>
      <c r="P68" s="20">
        <f t="shared" si="1"/>
        <v>0</v>
      </c>
    </row>
    <row r="69" spans="1:16" ht="15.75">
      <c r="A69" s="12" t="s">
        <v>196</v>
      </c>
      <c r="B69" s="239" t="s">
        <v>137</v>
      </c>
      <c r="C69" s="24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0">
        <f t="shared" si="1"/>
        <v>0</v>
      </c>
    </row>
    <row r="70" spans="1:16" ht="15.75">
      <c r="A70" s="12" t="s">
        <v>197</v>
      </c>
      <c r="B70" s="239" t="s">
        <v>139</v>
      </c>
      <c r="C70" s="24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0">
        <f t="shared" si="1"/>
        <v>0</v>
      </c>
    </row>
    <row r="71" spans="1:16" ht="15.75">
      <c r="A71" s="12" t="s">
        <v>198</v>
      </c>
      <c r="B71" s="239" t="s">
        <v>141</v>
      </c>
      <c r="C71" s="24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20">
        <f t="shared" si="1"/>
        <v>0</v>
      </c>
    </row>
    <row r="72" spans="1:16" ht="15.75">
      <c r="A72" s="12" t="s">
        <v>199</v>
      </c>
      <c r="B72" s="245" t="s">
        <v>143</v>
      </c>
      <c r="C72" s="246"/>
      <c r="D72" s="25">
        <f>D73+D74</f>
        <v>0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0</v>
      </c>
    </row>
    <row r="73" spans="1:16" ht="15.75">
      <c r="A73" s="12" t="s">
        <v>200</v>
      </c>
      <c r="B73" s="239" t="s">
        <v>145</v>
      </c>
      <c r="C73" s="24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20">
        <f t="shared" si="1"/>
        <v>0</v>
      </c>
    </row>
    <row r="74" spans="1:16" ht="15.75">
      <c r="A74" s="12" t="s">
        <v>201</v>
      </c>
      <c r="B74" s="239" t="s">
        <v>202</v>
      </c>
      <c r="C74" s="24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20">
        <f t="shared" si="1"/>
        <v>0</v>
      </c>
    </row>
    <row r="75" spans="1:16" ht="90" customHeight="1">
      <c r="A75" s="66" t="s">
        <v>203</v>
      </c>
      <c r="B75" s="258" t="s">
        <v>204</v>
      </c>
      <c r="C75" s="251"/>
      <c r="D75" s="28">
        <f>D76+D77+D78+D79</f>
        <v>0</v>
      </c>
      <c r="E75" s="28">
        <f t="shared" ref="E75:O75" si="15">E76+E77+E78+E79</f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0</v>
      </c>
      <c r="K75" s="28">
        <f t="shared" si="15"/>
        <v>0</v>
      </c>
      <c r="L75" s="28">
        <f t="shared" si="15"/>
        <v>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0</v>
      </c>
    </row>
    <row r="76" spans="1:16" ht="15.75">
      <c r="A76" s="12" t="s">
        <v>205</v>
      </c>
      <c r="B76" s="240" t="s">
        <v>137</v>
      </c>
      <c r="C76" s="24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20">
        <f t="shared" si="1"/>
        <v>0</v>
      </c>
    </row>
    <row r="77" spans="1:16" ht="15.75">
      <c r="A77" s="12" t="s">
        <v>206</v>
      </c>
      <c r="B77" s="240" t="s">
        <v>139</v>
      </c>
      <c r="C77" s="24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0">
        <f t="shared" si="1"/>
        <v>0</v>
      </c>
    </row>
    <row r="78" spans="1:16" ht="15.75">
      <c r="A78" s="12" t="s">
        <v>207</v>
      </c>
      <c r="B78" s="240" t="s">
        <v>141</v>
      </c>
      <c r="C78" s="24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0">
        <f t="shared" si="1"/>
        <v>0</v>
      </c>
    </row>
    <row r="79" spans="1:16" ht="15.75">
      <c r="A79" s="12" t="s">
        <v>208</v>
      </c>
      <c r="B79" s="259" t="s">
        <v>143</v>
      </c>
      <c r="C79" s="253"/>
      <c r="D79" s="28">
        <f>D80+D81</f>
        <v>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0</v>
      </c>
    </row>
    <row r="80" spans="1:16" ht="15.75">
      <c r="A80" s="12" t="s">
        <v>209</v>
      </c>
      <c r="B80" s="240" t="s">
        <v>145</v>
      </c>
      <c r="C80" s="24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0">
        <f t="shared" si="1"/>
        <v>0</v>
      </c>
    </row>
    <row r="81" spans="1:16" ht="15.75">
      <c r="A81" s="12" t="s">
        <v>210</v>
      </c>
      <c r="B81" s="240" t="s">
        <v>202</v>
      </c>
      <c r="C81" s="24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20">
        <f t="shared" si="1"/>
        <v>0</v>
      </c>
    </row>
    <row r="82" spans="1:16" ht="97.5" customHeight="1">
      <c r="A82" s="67" t="s">
        <v>211</v>
      </c>
      <c r="B82" s="257" t="s">
        <v>212</v>
      </c>
      <c r="C82" s="244"/>
      <c r="D82" s="23">
        <f>D83+D84+D85+D86</f>
        <v>0</v>
      </c>
      <c r="E82" s="23">
        <f t="shared" ref="E82:O82" si="17">E83+E84+E85+E86</f>
        <v>0</v>
      </c>
      <c r="F82" s="23">
        <f t="shared" si="17"/>
        <v>0</v>
      </c>
      <c r="G82" s="23">
        <f t="shared" si="17"/>
        <v>0</v>
      </c>
      <c r="H82" s="23">
        <f t="shared" si="17"/>
        <v>0</v>
      </c>
      <c r="I82" s="23">
        <f t="shared" si="17"/>
        <v>0</v>
      </c>
      <c r="J82" s="23">
        <f t="shared" si="17"/>
        <v>0</v>
      </c>
      <c r="K82" s="23">
        <f t="shared" si="17"/>
        <v>0</v>
      </c>
      <c r="L82" s="23">
        <f t="shared" si="17"/>
        <v>0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0</v>
      </c>
    </row>
    <row r="83" spans="1:16" ht="15.75">
      <c r="A83" s="68" t="s">
        <v>213</v>
      </c>
      <c r="B83" s="239" t="s">
        <v>137</v>
      </c>
      <c r="C83" s="24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0">
        <f t="shared" si="1"/>
        <v>0</v>
      </c>
    </row>
    <row r="84" spans="1:16" ht="15.75">
      <c r="A84" s="68" t="s">
        <v>214</v>
      </c>
      <c r="B84" s="239" t="s">
        <v>139</v>
      </c>
      <c r="C84" s="24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0">
        <f t="shared" ref="P84:P119" si="18">D84+E84+F84+G84+H84+I84+J84+K84+L84+M84+N84+O84</f>
        <v>0</v>
      </c>
    </row>
    <row r="85" spans="1:16" ht="15.75">
      <c r="A85" s="68" t="s">
        <v>215</v>
      </c>
      <c r="B85" s="239" t="s">
        <v>141</v>
      </c>
      <c r="C85" s="2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20">
        <f t="shared" si="18"/>
        <v>0</v>
      </c>
    </row>
    <row r="86" spans="1:16" ht="15.75">
      <c r="A86" s="68" t="s">
        <v>216</v>
      </c>
      <c r="B86" s="245" t="s">
        <v>143</v>
      </c>
      <c r="C86" s="246"/>
      <c r="D86" s="25">
        <f>D87+D88</f>
        <v>0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0</v>
      </c>
    </row>
    <row r="87" spans="1:16" ht="15.75">
      <c r="A87" s="68" t="s">
        <v>217</v>
      </c>
      <c r="B87" s="239" t="s">
        <v>145</v>
      </c>
      <c r="C87" s="24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0">
        <f t="shared" si="18"/>
        <v>0</v>
      </c>
    </row>
    <row r="88" spans="1:16" ht="15.75">
      <c r="A88" s="68" t="s">
        <v>218</v>
      </c>
      <c r="B88" s="239" t="s">
        <v>202</v>
      </c>
      <c r="C88" s="24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20">
        <f t="shared" si="18"/>
        <v>0</v>
      </c>
    </row>
    <row r="89" spans="1:16" ht="95.25" customHeight="1">
      <c r="A89" s="67" t="s">
        <v>219</v>
      </c>
      <c r="B89" s="258" t="s">
        <v>220</v>
      </c>
      <c r="C89" s="251"/>
      <c r="D89" s="28">
        <f>D90+D91+D92+D93</f>
        <v>0</v>
      </c>
      <c r="E89" s="28">
        <f t="shared" ref="E89:O89" si="20">E90+E91+E92+E93</f>
        <v>0</v>
      </c>
      <c r="F89" s="28">
        <f t="shared" si="20"/>
        <v>0</v>
      </c>
      <c r="G89" s="28">
        <f t="shared" si="20"/>
        <v>0</v>
      </c>
      <c r="H89" s="28">
        <f t="shared" si="20"/>
        <v>0</v>
      </c>
      <c r="I89" s="28">
        <f t="shared" si="20"/>
        <v>0</v>
      </c>
      <c r="J89" s="28">
        <f t="shared" si="20"/>
        <v>0</v>
      </c>
      <c r="K89" s="28">
        <f t="shared" si="20"/>
        <v>0</v>
      </c>
      <c r="L89" s="28">
        <f t="shared" si="20"/>
        <v>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0</v>
      </c>
    </row>
    <row r="90" spans="1:16" ht="15.75">
      <c r="A90" s="68" t="s">
        <v>221</v>
      </c>
      <c r="B90" s="240" t="s">
        <v>137</v>
      </c>
      <c r="C90" s="24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20">
        <f t="shared" si="18"/>
        <v>0</v>
      </c>
    </row>
    <row r="91" spans="1:16" ht="15.75">
      <c r="A91" s="68" t="s">
        <v>222</v>
      </c>
      <c r="B91" s="240" t="s">
        <v>139</v>
      </c>
      <c r="C91" s="24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0">
        <f t="shared" si="18"/>
        <v>0</v>
      </c>
    </row>
    <row r="92" spans="1:16" ht="15.75">
      <c r="A92" s="68" t="s">
        <v>223</v>
      </c>
      <c r="B92" s="240" t="s">
        <v>141</v>
      </c>
      <c r="C92" s="24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0">
        <f t="shared" si="18"/>
        <v>0</v>
      </c>
    </row>
    <row r="93" spans="1:16" ht="15.75">
      <c r="A93" s="68" t="s">
        <v>224</v>
      </c>
      <c r="B93" s="259" t="s">
        <v>143</v>
      </c>
      <c r="C93" s="253"/>
      <c r="D93" s="28">
        <f>D94+D95</f>
        <v>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0</v>
      </c>
    </row>
    <row r="94" spans="1:16" ht="15.75">
      <c r="A94" s="68" t="s">
        <v>225</v>
      </c>
      <c r="B94" s="240" t="s">
        <v>145</v>
      </c>
      <c r="C94" s="24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0">
        <f t="shared" si="18"/>
        <v>0</v>
      </c>
    </row>
    <row r="95" spans="1:16" ht="15.75">
      <c r="A95" s="68" t="s">
        <v>226</v>
      </c>
      <c r="B95" s="240" t="s">
        <v>202</v>
      </c>
      <c r="C95" s="24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0">
        <f t="shared" si="18"/>
        <v>0</v>
      </c>
    </row>
    <row r="96" spans="1:16" ht="106.5" customHeight="1">
      <c r="A96" s="70" t="s">
        <v>227</v>
      </c>
      <c r="B96" s="260" t="s">
        <v>228</v>
      </c>
      <c r="C96" s="269"/>
      <c r="D96" s="12"/>
      <c r="E96" s="12"/>
      <c r="F96" s="12"/>
      <c r="G96" s="12"/>
      <c r="H96" s="12"/>
      <c r="I96" s="12"/>
      <c r="J96" s="12">
        <v>6</v>
      </c>
      <c r="K96" s="12"/>
      <c r="L96" s="12">
        <v>2</v>
      </c>
      <c r="M96" s="12"/>
      <c r="N96" s="12"/>
      <c r="O96" s="12"/>
      <c r="P96" s="20">
        <f t="shared" si="18"/>
        <v>8</v>
      </c>
    </row>
    <row r="97" spans="1:16" ht="38.25" customHeight="1">
      <c r="A97" s="70" t="s">
        <v>229</v>
      </c>
      <c r="B97" s="262" t="s">
        <v>230</v>
      </c>
      <c r="C97" s="26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20">
        <f t="shared" si="18"/>
        <v>0</v>
      </c>
    </row>
    <row r="98" spans="1:16" ht="115.5" customHeight="1">
      <c r="A98" s="14" t="s">
        <v>231</v>
      </c>
      <c r="B98" s="260" t="s">
        <v>232</v>
      </c>
      <c r="C98" s="269"/>
      <c r="D98" s="12"/>
      <c r="E98" s="12"/>
      <c r="F98" s="12"/>
      <c r="G98" s="12"/>
      <c r="H98" s="12"/>
      <c r="I98" s="12"/>
      <c r="J98" s="12">
        <v>14778</v>
      </c>
      <c r="K98" s="12"/>
      <c r="L98" s="12">
        <v>4000</v>
      </c>
      <c r="M98" s="12"/>
      <c r="N98" s="12"/>
      <c r="O98" s="12"/>
      <c r="P98" s="20">
        <f t="shared" si="18"/>
        <v>18778</v>
      </c>
    </row>
    <row r="99" spans="1:16" ht="43.5" customHeight="1">
      <c r="A99" s="14" t="s">
        <v>233</v>
      </c>
      <c r="B99" s="262" t="s">
        <v>230</v>
      </c>
      <c r="C99" s="26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20">
        <f t="shared" si="18"/>
        <v>0</v>
      </c>
    </row>
    <row r="100" spans="1:16" ht="121.5" customHeight="1">
      <c r="A100" s="14" t="s">
        <v>234</v>
      </c>
      <c r="B100" s="260" t="s">
        <v>235</v>
      </c>
      <c r="C100" s="269"/>
      <c r="D100" s="12"/>
      <c r="E100" s="12"/>
      <c r="F100" s="12"/>
      <c r="G100" s="12"/>
      <c r="H100" s="12"/>
      <c r="I100" s="12"/>
      <c r="J100" s="12">
        <v>10</v>
      </c>
      <c r="K100" s="12"/>
      <c r="L100" s="12"/>
      <c r="M100" s="12"/>
      <c r="N100" s="12"/>
      <c r="O100" s="12"/>
      <c r="P100" s="20">
        <f t="shared" si="18"/>
        <v>10</v>
      </c>
    </row>
    <row r="101" spans="1:16" ht="39" customHeight="1">
      <c r="A101" s="14" t="s">
        <v>236</v>
      </c>
      <c r="B101" s="262" t="s">
        <v>230</v>
      </c>
      <c r="C101" s="26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0">
        <f t="shared" si="18"/>
        <v>0</v>
      </c>
    </row>
    <row r="102" spans="1:16" ht="117.75" customHeight="1">
      <c r="A102" s="14" t="s">
        <v>237</v>
      </c>
      <c r="B102" s="260" t="s">
        <v>238</v>
      </c>
      <c r="C102" s="269"/>
      <c r="D102" s="12"/>
      <c r="E102" s="12"/>
      <c r="F102" s="12"/>
      <c r="G102" s="12"/>
      <c r="H102" s="12"/>
      <c r="I102" s="12"/>
      <c r="J102" s="12">
        <v>30263</v>
      </c>
      <c r="K102" s="12"/>
      <c r="L102" s="12"/>
      <c r="M102" s="12"/>
      <c r="N102" s="12"/>
      <c r="O102" s="12"/>
      <c r="P102" s="20">
        <f t="shared" si="18"/>
        <v>30263</v>
      </c>
    </row>
    <row r="103" spans="1:16" ht="36.75" customHeight="1">
      <c r="A103" s="14" t="s">
        <v>239</v>
      </c>
      <c r="B103" s="262" t="s">
        <v>230</v>
      </c>
      <c r="C103" s="26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20">
        <f t="shared" si="18"/>
        <v>0</v>
      </c>
    </row>
    <row r="104" spans="1:16" ht="54.75" customHeight="1">
      <c r="A104" s="14" t="s">
        <v>240</v>
      </c>
      <c r="B104" s="250" t="s">
        <v>241</v>
      </c>
      <c r="C104" s="251"/>
      <c r="D104" s="28">
        <f>D105+D108</f>
        <v>0</v>
      </c>
      <c r="E104" s="28">
        <f t="shared" ref="E104:O104" si="22">E105+E108</f>
        <v>0</v>
      </c>
      <c r="F104" s="28">
        <f t="shared" si="22"/>
        <v>0</v>
      </c>
      <c r="G104" s="28">
        <f t="shared" si="22"/>
        <v>0</v>
      </c>
      <c r="H104" s="28">
        <f t="shared" si="22"/>
        <v>0</v>
      </c>
      <c r="I104" s="28">
        <f t="shared" si="22"/>
        <v>0</v>
      </c>
      <c r="J104" s="28">
        <f t="shared" si="22"/>
        <v>80252</v>
      </c>
      <c r="K104" s="28">
        <f t="shared" si="22"/>
        <v>0</v>
      </c>
      <c r="L104" s="28">
        <f t="shared" si="22"/>
        <v>6000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20">
        <f t="shared" si="18"/>
        <v>86252</v>
      </c>
    </row>
    <row r="105" spans="1:16" ht="54.75" customHeight="1">
      <c r="A105" s="14" t="s">
        <v>243</v>
      </c>
      <c r="B105" s="250" t="s">
        <v>244</v>
      </c>
      <c r="C105" s="251"/>
      <c r="D105" s="28">
        <f>D106+D107</f>
        <v>0</v>
      </c>
      <c r="E105" s="28">
        <f t="shared" ref="E105:O108" si="23">E106+E107</f>
        <v>0</v>
      </c>
      <c r="F105" s="28">
        <f t="shared" si="23"/>
        <v>0</v>
      </c>
      <c r="G105" s="28">
        <f t="shared" si="23"/>
        <v>0</v>
      </c>
      <c r="H105" s="28">
        <f t="shared" si="23"/>
        <v>0</v>
      </c>
      <c r="I105" s="28">
        <f t="shared" si="23"/>
        <v>0</v>
      </c>
      <c r="J105" s="28">
        <f t="shared" si="23"/>
        <v>47222</v>
      </c>
      <c r="K105" s="28">
        <f t="shared" si="23"/>
        <v>0</v>
      </c>
      <c r="L105" s="28">
        <f t="shared" si="23"/>
        <v>2000</v>
      </c>
      <c r="M105" s="28">
        <f t="shared" si="23"/>
        <v>0</v>
      </c>
      <c r="N105" s="28">
        <f t="shared" si="23"/>
        <v>0</v>
      </c>
      <c r="O105" s="28">
        <f t="shared" si="23"/>
        <v>0</v>
      </c>
      <c r="P105" s="20">
        <f t="shared" si="18"/>
        <v>49222</v>
      </c>
    </row>
    <row r="106" spans="1:16" ht="49.5" customHeight="1">
      <c r="A106" s="14" t="s">
        <v>246</v>
      </c>
      <c r="B106" s="262" t="s">
        <v>247</v>
      </c>
      <c r="C106" s="269"/>
      <c r="D106" s="12"/>
      <c r="E106" s="12"/>
      <c r="F106" s="12"/>
      <c r="G106" s="12"/>
      <c r="H106" s="12"/>
      <c r="I106" s="12"/>
      <c r="J106" s="12">
        <v>47222</v>
      </c>
      <c r="K106" s="12"/>
      <c r="L106" s="12">
        <v>2000</v>
      </c>
      <c r="M106" s="12"/>
      <c r="N106" s="12"/>
      <c r="O106" s="12"/>
      <c r="P106" s="20">
        <f t="shared" si="18"/>
        <v>49222</v>
      </c>
    </row>
    <row r="107" spans="1:16" ht="49.5" customHeight="1">
      <c r="A107" s="14" t="s">
        <v>249</v>
      </c>
      <c r="B107" s="262" t="s">
        <v>250</v>
      </c>
      <c r="C107" s="26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0">
        <f t="shared" si="18"/>
        <v>0</v>
      </c>
    </row>
    <row r="108" spans="1:16" ht="54" customHeight="1">
      <c r="A108" s="14" t="s">
        <v>251</v>
      </c>
      <c r="B108" s="250" t="s">
        <v>252</v>
      </c>
      <c r="C108" s="251"/>
      <c r="D108" s="28">
        <f>D109+D110</f>
        <v>0</v>
      </c>
      <c r="E108" s="28">
        <f t="shared" si="23"/>
        <v>0</v>
      </c>
      <c r="F108" s="28">
        <f t="shared" si="23"/>
        <v>0</v>
      </c>
      <c r="G108" s="28">
        <f t="shared" si="23"/>
        <v>0</v>
      </c>
      <c r="H108" s="28">
        <f t="shared" si="23"/>
        <v>0</v>
      </c>
      <c r="I108" s="28">
        <f t="shared" si="23"/>
        <v>0</v>
      </c>
      <c r="J108" s="28">
        <f t="shared" si="23"/>
        <v>33030</v>
      </c>
      <c r="K108" s="28">
        <f t="shared" si="23"/>
        <v>0</v>
      </c>
      <c r="L108" s="28">
        <f t="shared" si="23"/>
        <v>4000</v>
      </c>
      <c r="M108" s="28">
        <f t="shared" si="23"/>
        <v>0</v>
      </c>
      <c r="N108" s="28">
        <f t="shared" si="23"/>
        <v>0</v>
      </c>
      <c r="O108" s="28">
        <f t="shared" si="23"/>
        <v>0</v>
      </c>
      <c r="P108" s="20">
        <f t="shared" si="18"/>
        <v>37030</v>
      </c>
    </row>
    <row r="109" spans="1:16" ht="45" customHeight="1">
      <c r="A109" s="74" t="s">
        <v>254</v>
      </c>
      <c r="B109" s="262" t="s">
        <v>247</v>
      </c>
      <c r="C109" s="269"/>
      <c r="D109" s="12"/>
      <c r="E109" s="12"/>
      <c r="F109" s="12"/>
      <c r="G109" s="12"/>
      <c r="H109" s="12"/>
      <c r="I109" s="12"/>
      <c r="J109" s="12">
        <v>2767</v>
      </c>
      <c r="K109" s="12"/>
      <c r="L109" s="12">
        <v>4000</v>
      </c>
      <c r="M109" s="12"/>
      <c r="N109" s="12"/>
      <c r="O109" s="12"/>
      <c r="P109" s="20">
        <f t="shared" si="18"/>
        <v>6767</v>
      </c>
    </row>
    <row r="110" spans="1:16" ht="47.25" customHeight="1">
      <c r="A110" s="14" t="s">
        <v>256</v>
      </c>
      <c r="B110" s="262" t="s">
        <v>257</v>
      </c>
      <c r="C110" s="269"/>
      <c r="D110" s="12"/>
      <c r="E110" s="12"/>
      <c r="F110" s="12"/>
      <c r="G110" s="12"/>
      <c r="H110" s="12"/>
      <c r="I110" s="12"/>
      <c r="J110" s="12">
        <v>30263</v>
      </c>
      <c r="K110" s="12"/>
      <c r="L110" s="12"/>
      <c r="M110" s="12"/>
      <c r="N110" s="12"/>
      <c r="O110" s="12"/>
      <c r="P110" s="20">
        <f t="shared" si="18"/>
        <v>30263</v>
      </c>
    </row>
    <row r="111" spans="1:16" ht="55.5" customHeight="1">
      <c r="A111" s="14" t="s">
        <v>259</v>
      </c>
      <c r="B111" s="250" t="s">
        <v>260</v>
      </c>
      <c r="C111" s="251"/>
      <c r="D111" s="28">
        <f t="shared" ref="D111:O111" si="24">D57-D75-D106-D109</f>
        <v>0</v>
      </c>
      <c r="E111" s="28">
        <f t="shared" si="24"/>
        <v>0</v>
      </c>
      <c r="F111" s="28">
        <f t="shared" si="24"/>
        <v>0</v>
      </c>
      <c r="G111" s="28">
        <f t="shared" si="24"/>
        <v>0</v>
      </c>
      <c r="H111" s="28">
        <f t="shared" si="24"/>
        <v>0</v>
      </c>
      <c r="I111" s="28">
        <f t="shared" si="24"/>
        <v>0</v>
      </c>
      <c r="J111" s="28">
        <f t="shared" si="24"/>
        <v>30011</v>
      </c>
      <c r="K111" s="28">
        <f t="shared" si="24"/>
        <v>0</v>
      </c>
      <c r="L111" s="28">
        <f t="shared" si="24"/>
        <v>0</v>
      </c>
      <c r="M111" s="28">
        <f t="shared" si="24"/>
        <v>0</v>
      </c>
      <c r="N111" s="28">
        <f t="shared" si="24"/>
        <v>0</v>
      </c>
      <c r="O111" s="28">
        <f t="shared" si="24"/>
        <v>0</v>
      </c>
      <c r="P111" s="20">
        <f t="shared" si="18"/>
        <v>30011</v>
      </c>
    </row>
    <row r="112" spans="1:16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5">E113+E114</f>
        <v>0</v>
      </c>
      <c r="F112" s="28">
        <f t="shared" si="25"/>
        <v>0</v>
      </c>
      <c r="G112" s="28">
        <f t="shared" si="25"/>
        <v>0</v>
      </c>
      <c r="H112" s="28">
        <f t="shared" si="25"/>
        <v>0</v>
      </c>
      <c r="I112" s="28">
        <f t="shared" si="25"/>
        <v>0</v>
      </c>
      <c r="J112" s="28">
        <f t="shared" si="25"/>
        <v>12011</v>
      </c>
      <c r="K112" s="28">
        <f t="shared" si="25"/>
        <v>0</v>
      </c>
      <c r="L112" s="28">
        <f t="shared" si="25"/>
        <v>0</v>
      </c>
      <c r="M112" s="28">
        <f t="shared" si="25"/>
        <v>0</v>
      </c>
      <c r="N112" s="28">
        <f t="shared" si="25"/>
        <v>0</v>
      </c>
      <c r="O112" s="28">
        <f t="shared" si="25"/>
        <v>0</v>
      </c>
      <c r="P112" s="20">
        <f t="shared" ref="P112:P113" si="26">D112+E112+F112+G112+H112+I112+J112+K112+L112+M112+N112+O112</f>
        <v>12011</v>
      </c>
    </row>
    <row r="113" spans="1:16" ht="49.5" customHeight="1">
      <c r="A113" s="14" t="s">
        <v>263</v>
      </c>
      <c r="B113" s="250" t="s">
        <v>264</v>
      </c>
      <c r="C113" s="251"/>
      <c r="D113" s="28">
        <f t="shared" ref="D113:O113" si="27">D98-D109</f>
        <v>0</v>
      </c>
      <c r="E113" s="28">
        <f t="shared" si="27"/>
        <v>0</v>
      </c>
      <c r="F113" s="28">
        <f t="shared" si="27"/>
        <v>0</v>
      </c>
      <c r="G113" s="28">
        <f t="shared" si="27"/>
        <v>0</v>
      </c>
      <c r="H113" s="28">
        <f t="shared" si="27"/>
        <v>0</v>
      </c>
      <c r="I113" s="28">
        <f t="shared" si="27"/>
        <v>0</v>
      </c>
      <c r="J113" s="28">
        <f t="shared" si="27"/>
        <v>12011</v>
      </c>
      <c r="K113" s="28">
        <f t="shared" si="27"/>
        <v>0</v>
      </c>
      <c r="L113" s="28">
        <f t="shared" si="27"/>
        <v>0</v>
      </c>
      <c r="M113" s="28">
        <f t="shared" si="27"/>
        <v>0</v>
      </c>
      <c r="N113" s="28">
        <f t="shared" si="27"/>
        <v>0</v>
      </c>
      <c r="O113" s="28">
        <f t="shared" si="27"/>
        <v>0</v>
      </c>
      <c r="P113" s="20">
        <f t="shared" si="26"/>
        <v>12011</v>
      </c>
    </row>
    <row r="114" spans="1:16" ht="47.25" customHeight="1">
      <c r="A114" s="14" t="s">
        <v>265</v>
      </c>
      <c r="B114" s="267" t="s">
        <v>266</v>
      </c>
      <c r="C114" s="272"/>
      <c r="D114" s="104"/>
      <c r="E114" s="104"/>
      <c r="F114" s="104"/>
      <c r="G114" s="104"/>
      <c r="H114" s="104"/>
      <c r="I114" s="104"/>
      <c r="J114" s="104">
        <v>0</v>
      </c>
      <c r="K114" s="104"/>
      <c r="L114" s="104"/>
      <c r="M114" s="104"/>
      <c r="N114" s="104"/>
      <c r="O114" s="104"/>
      <c r="P114" s="20">
        <f t="shared" si="18"/>
        <v>0</v>
      </c>
    </row>
    <row r="115" spans="1:16" ht="103.5" customHeight="1">
      <c r="A115" s="14" t="s">
        <v>267</v>
      </c>
      <c r="B115" s="262" t="s">
        <v>268</v>
      </c>
      <c r="C115" s="26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20">
        <f t="shared" si="18"/>
        <v>0</v>
      </c>
    </row>
    <row r="116" spans="1:16" ht="135.75" customHeight="1">
      <c r="A116" s="14" t="s">
        <v>269</v>
      </c>
      <c r="B116" s="262" t="s">
        <v>270</v>
      </c>
      <c r="C116" s="26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20">
        <f t="shared" si="18"/>
        <v>0</v>
      </c>
    </row>
    <row r="117" spans="1:16" ht="110.25" customHeight="1">
      <c r="A117" s="14" t="s">
        <v>271</v>
      </c>
      <c r="B117" s="239" t="s">
        <v>272</v>
      </c>
      <c r="C117" s="24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88"/>
      <c r="P117" s="20">
        <f t="shared" si="18"/>
        <v>0</v>
      </c>
    </row>
    <row r="118" spans="1:16" ht="70.5" customHeight="1">
      <c r="A118" s="14" t="s">
        <v>273</v>
      </c>
      <c r="B118" s="197" t="s">
        <v>274</v>
      </c>
      <c r="C118" s="19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88"/>
      <c r="P118" s="20">
        <f t="shared" si="18"/>
        <v>0</v>
      </c>
    </row>
    <row r="119" spans="1:16" ht="71.25" customHeight="1">
      <c r="A119" s="14" t="s">
        <v>275</v>
      </c>
      <c r="B119" s="197" t="s">
        <v>276</v>
      </c>
      <c r="C119" s="19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88"/>
      <c r="P119" s="20">
        <f t="shared" si="18"/>
        <v>0</v>
      </c>
    </row>
    <row r="120" spans="1:16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6</v>
      </c>
    </row>
    <row r="121" spans="1:16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94">
        <v>4</v>
      </c>
    </row>
    <row r="122" spans="1:16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94">
        <v>1</v>
      </c>
    </row>
    <row r="123" spans="1:16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94">
        <v>1</v>
      </c>
    </row>
    <row r="124" spans="1:16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4</v>
      </c>
    </row>
    <row r="125" spans="1:16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94"/>
    </row>
    <row r="126" spans="1:16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94"/>
    </row>
    <row r="127" spans="1:16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94">
        <v>4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6" ht="18.75">
      <c r="A133" s="47"/>
      <c r="B133" s="50" t="s">
        <v>528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6">
      <c r="B134" s="52" t="s">
        <v>293</v>
      </c>
    </row>
    <row r="135" spans="1:16">
      <c r="B135" s="52"/>
    </row>
    <row r="136" spans="1:16" ht="16.5">
      <c r="B136" s="51" t="s">
        <v>294</v>
      </c>
    </row>
    <row r="137" spans="1:16" ht="18.75">
      <c r="B137" s="50" t="s">
        <v>529</v>
      </c>
    </row>
    <row r="138" spans="1:16">
      <c r="B138" s="52" t="s">
        <v>296</v>
      </c>
    </row>
  </sheetData>
  <sheetProtection algorithmName="SHA-512" hashValue="YVqMkLTxDH2JLXteu0YFgIGYpGgq9quy3iyOoiTTdo3/PvBRWLt6nuoE4HM22veNlBmZOXiCHLKijQQJDYUA5w==" saltValue="pzJukZwwiw7qYIPdusGT2A==" spinCount="100000" sheet="1" objects="1" scenarios="1" formatCells="0" formatColumns="0" formatRows="0"/>
  <protectedRanges>
    <protectedRange sqref="D21:O26" name="Диапазон1"/>
    <protectedRange sqref="D28:O30" name="Диапазон2"/>
    <protectedRange sqref="D32:O33" name="Диапазон3"/>
    <protectedRange sqref="D36:O38" name="Диапазон4"/>
    <protectedRange sqref="D40:O41" name="Диапазон5"/>
    <protectedRange sqref="D43:O45" name="Диапазон6"/>
    <protectedRange sqref="D47:O48" name="Диапазон7"/>
    <protectedRange sqref="D50:O52" name="Диапазон8"/>
    <protectedRange sqref="D54:O55" name="Диапазон9"/>
    <protectedRange sqref="D58:O60" name="Диапазон10"/>
    <protectedRange sqref="D62:O67" name="Диапазон11"/>
    <protectedRange sqref="D69:O71" name="Диапазон12"/>
    <protectedRange sqref="D73:O74" name="Диапазон13"/>
    <protectedRange sqref="D76:O78" name="Диапазон14"/>
    <protectedRange sqref="D80:O81" name="Диапазон15"/>
    <protectedRange sqref="D83:O85" name="Диапазон16"/>
    <protectedRange sqref="D87:O88" name="Диапазон17"/>
    <protectedRange sqref="D90:O92" name="Диапазон18"/>
    <protectedRange sqref="D94:O103" name="Диапазон19"/>
    <protectedRange sqref="D106:O107" name="Диапазон20"/>
    <protectedRange sqref="D109:O111" name="Диапазон21"/>
    <protectedRange sqref="D114:O119" name="Диапазон22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0078740157480324" right="0.70078740157480324" top="0.75196850393700776" bottom="0.75196850393700776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38"/>
  <sheetViews>
    <sheetView topLeftCell="F104" zoomScale="80" workbookViewId="0">
      <selection activeCell="P111" sqref="P111"/>
    </sheetView>
  </sheetViews>
  <sheetFormatPr defaultRowHeight="15"/>
  <cols>
    <col min="2" max="2" width="18.5703125" customWidth="1"/>
    <col min="3" max="3" width="18.28515625" customWidth="1"/>
    <col min="4" max="4" width="11.42578125" customWidth="1"/>
    <col min="5" max="5" width="9.28515625" customWidth="1"/>
    <col min="6" max="6" width="12.5703125" customWidth="1"/>
    <col min="7" max="7" width="10.85546875" customWidth="1"/>
    <col min="9" max="9" width="10.5703125" customWidth="1"/>
    <col min="10" max="10" width="17.140625" customWidth="1"/>
    <col min="11" max="11" width="13.7109375" customWidth="1"/>
    <col min="12" max="12" width="14.85546875" customWidth="1"/>
    <col min="13" max="13" width="9.42578125" customWidth="1"/>
    <col min="16" max="16" width="23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/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6" ht="15.7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6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6" ht="48" customHeight="1">
      <c r="A20" s="18" t="s">
        <v>120</v>
      </c>
      <c r="B20" s="206" t="s">
        <v>121</v>
      </c>
      <c r="C20" s="207"/>
      <c r="D20" s="19">
        <f>D21+D22+D23+D24</f>
        <v>6521</v>
      </c>
      <c r="E20" s="19">
        <f t="shared" ref="E20:O20" si="0">E21+E22+E23+E24</f>
        <v>0</v>
      </c>
      <c r="F20" s="19">
        <f t="shared" si="0"/>
        <v>8884</v>
      </c>
      <c r="G20" s="19">
        <f t="shared" si="0"/>
        <v>10</v>
      </c>
      <c r="H20" s="19">
        <f t="shared" si="0"/>
        <v>4</v>
      </c>
      <c r="I20" s="19">
        <f t="shared" si="0"/>
        <v>3625</v>
      </c>
      <c r="J20" s="19">
        <f t="shared" si="0"/>
        <v>6478</v>
      </c>
      <c r="K20" s="19">
        <f t="shared" si="0"/>
        <v>92</v>
      </c>
      <c r="L20" s="19">
        <f t="shared" si="0"/>
        <v>5934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31548</v>
      </c>
    </row>
    <row r="21" spans="1:16" ht="74.25" customHeight="1">
      <c r="A21" s="18" t="s">
        <v>122</v>
      </c>
      <c r="B21" s="208" t="s">
        <v>123</v>
      </c>
      <c r="C21" s="209"/>
      <c r="D21" s="21">
        <f>Свод!D21-СТС!D21</f>
        <v>6517</v>
      </c>
      <c r="E21" s="21">
        <f>Свод!E21-СТС!E21</f>
        <v>0</v>
      </c>
      <c r="F21" s="21">
        <f>Свод!F21-СТС!F21</f>
        <v>8879</v>
      </c>
      <c r="G21" s="21">
        <f>Свод!G21-СТС!G21</f>
        <v>9</v>
      </c>
      <c r="H21" s="21">
        <f>Свод!H21-СТС!H21</f>
        <v>4</v>
      </c>
      <c r="I21" s="21">
        <f>Свод!I21-СТС!I21</f>
        <v>3625</v>
      </c>
      <c r="J21" s="21">
        <f>Свод!J21-СТС!J21</f>
        <v>5518</v>
      </c>
      <c r="K21" s="21">
        <f>Свод!K21-СТС!K21</f>
        <v>92</v>
      </c>
      <c r="L21" s="21">
        <f>Свод!L21-СТС!L21</f>
        <v>5934</v>
      </c>
      <c r="M21" s="21">
        <f>Свод!M21-СТС!M21</f>
        <v>0</v>
      </c>
      <c r="N21" s="21">
        <f>Свод!N21-СТС!N21</f>
        <v>0</v>
      </c>
      <c r="O21" s="21">
        <f>Свод!O21-СТС!O21</f>
        <v>0</v>
      </c>
      <c r="P21" s="20">
        <f t="shared" si="1"/>
        <v>30578</v>
      </c>
    </row>
    <row r="22" spans="1:16" ht="96.75" customHeight="1">
      <c r="A22" s="18" t="s">
        <v>124</v>
      </c>
      <c r="B22" s="208" t="s">
        <v>125</v>
      </c>
      <c r="C22" s="209"/>
      <c r="D22" s="21">
        <f>Свод!D22-СТС!D22</f>
        <v>4</v>
      </c>
      <c r="E22" s="21">
        <f>Свод!E22-СТС!E22</f>
        <v>0</v>
      </c>
      <c r="F22" s="21">
        <f>Свод!F22-СТС!F22</f>
        <v>5</v>
      </c>
      <c r="G22" s="21">
        <f>Свод!G22-СТС!G22</f>
        <v>0</v>
      </c>
      <c r="H22" s="21">
        <f>Свод!H22-СТС!H22</f>
        <v>0</v>
      </c>
      <c r="I22" s="21">
        <f>Свод!I22-СТС!I22</f>
        <v>0</v>
      </c>
      <c r="J22" s="21">
        <f>Свод!J22-СТС!J22</f>
        <v>960</v>
      </c>
      <c r="K22" s="21">
        <f>Свод!K22-СТС!K22</f>
        <v>0</v>
      </c>
      <c r="L22" s="21">
        <f>Свод!L22-СТС!L22</f>
        <v>0</v>
      </c>
      <c r="M22" s="21">
        <f>Свод!M22-СТС!M22</f>
        <v>0</v>
      </c>
      <c r="N22" s="21">
        <f>Свод!N22-СТС!N22</f>
        <v>0</v>
      </c>
      <c r="O22" s="21">
        <f>Свод!O22-СТС!O22</f>
        <v>0</v>
      </c>
      <c r="P22" s="20">
        <f t="shared" si="1"/>
        <v>969</v>
      </c>
    </row>
    <row r="23" spans="1:16" ht="92.25" customHeight="1">
      <c r="A23" s="18" t="s">
        <v>126</v>
      </c>
      <c r="B23" s="208" t="s">
        <v>127</v>
      </c>
      <c r="C23" s="209"/>
      <c r="D23" s="21">
        <f>Свод!D23-СТС!D23</f>
        <v>0</v>
      </c>
      <c r="E23" s="21">
        <f>Свод!E23-СТС!E23</f>
        <v>0</v>
      </c>
      <c r="F23" s="21">
        <f>Свод!F23-СТС!F23</f>
        <v>0</v>
      </c>
      <c r="G23" s="21">
        <f>Свод!G23-СТС!G23</f>
        <v>0</v>
      </c>
      <c r="H23" s="21">
        <f>Свод!H23-СТС!H23</f>
        <v>0</v>
      </c>
      <c r="I23" s="21">
        <f>Свод!I23-СТС!I23</f>
        <v>0</v>
      </c>
      <c r="J23" s="21">
        <f>Свод!J23-СТС!J23</f>
        <v>0</v>
      </c>
      <c r="K23" s="21">
        <f>Свод!K23-СТС!K23</f>
        <v>0</v>
      </c>
      <c r="L23" s="21">
        <f>Свод!L23-СТС!L23</f>
        <v>0</v>
      </c>
      <c r="M23" s="21">
        <f>Свод!M23-СТС!M23</f>
        <v>0</v>
      </c>
      <c r="N23" s="21">
        <f>Свод!N23-СТС!N23</f>
        <v>0</v>
      </c>
      <c r="O23" s="21">
        <f>Свод!O23-СТС!O23</f>
        <v>0</v>
      </c>
      <c r="P23" s="20">
        <f t="shared" si="1"/>
        <v>0</v>
      </c>
    </row>
    <row r="24" spans="1:16" ht="26.25" customHeight="1">
      <c r="A24" s="18" t="s">
        <v>128</v>
      </c>
      <c r="B24" s="208" t="s">
        <v>129</v>
      </c>
      <c r="C24" s="209"/>
      <c r="D24" s="21">
        <f>Свод!D24-СТС!D24</f>
        <v>0</v>
      </c>
      <c r="E24" s="21">
        <f>Свод!E24-СТС!E24</f>
        <v>0</v>
      </c>
      <c r="F24" s="21">
        <f>Свод!F24-СТС!F24</f>
        <v>0</v>
      </c>
      <c r="G24" s="21">
        <f>Свод!G24-СТС!G24</f>
        <v>1</v>
      </c>
      <c r="H24" s="21">
        <f>Свод!H24-СТС!H24</f>
        <v>0</v>
      </c>
      <c r="I24" s="21">
        <f>Свод!I24-СТС!I24</f>
        <v>0</v>
      </c>
      <c r="J24" s="21">
        <f>Свод!J24-СТС!J24</f>
        <v>0</v>
      </c>
      <c r="K24" s="21">
        <f>Свод!K24-СТС!K24</f>
        <v>0</v>
      </c>
      <c r="L24" s="21">
        <f>Свод!L24-СТС!L24</f>
        <v>0</v>
      </c>
      <c r="M24" s="21">
        <f>Свод!M24-СТС!M24</f>
        <v>0</v>
      </c>
      <c r="N24" s="21">
        <f>Свод!N24-СТС!N24</f>
        <v>0</v>
      </c>
      <c r="O24" s="21">
        <f>Свод!O24-СТС!O24</f>
        <v>0</v>
      </c>
      <c r="P24" s="20">
        <f t="shared" si="1"/>
        <v>1</v>
      </c>
    </row>
    <row r="25" spans="1:16" ht="48" customHeight="1">
      <c r="A25" s="18" t="s">
        <v>130</v>
      </c>
      <c r="B25" s="208" t="s">
        <v>131</v>
      </c>
      <c r="C25" s="209"/>
      <c r="D25" s="21">
        <f>Свод!D25-СТС!D25</f>
        <v>57</v>
      </c>
      <c r="E25" s="21">
        <f>Свод!E25-СТС!E25</f>
        <v>0</v>
      </c>
      <c r="F25" s="21">
        <f>Свод!F25-СТС!F25</f>
        <v>11</v>
      </c>
      <c r="G25" s="21">
        <f>Свод!G25-СТС!G25</f>
        <v>0</v>
      </c>
      <c r="H25" s="21">
        <f>Свод!H25-СТС!H25</f>
        <v>0</v>
      </c>
      <c r="I25" s="21">
        <f>Свод!I25-СТС!I25</f>
        <v>6</v>
      </c>
      <c r="J25" s="21">
        <f>Свод!J25-СТС!J25</f>
        <v>34</v>
      </c>
      <c r="K25" s="21">
        <f>Свод!K25-СТС!K25</f>
        <v>0</v>
      </c>
      <c r="L25" s="21">
        <f>Свод!L25-СТС!L25</f>
        <v>11</v>
      </c>
      <c r="M25" s="21">
        <f>Свод!M25-СТС!M25</f>
        <v>0</v>
      </c>
      <c r="N25" s="21">
        <f>Свод!N25-СТС!N25</f>
        <v>0</v>
      </c>
      <c r="O25" s="21">
        <f>Свод!O25-СТС!O25</f>
        <v>0</v>
      </c>
      <c r="P25" s="20">
        <f t="shared" si="1"/>
        <v>119</v>
      </c>
    </row>
    <row r="26" spans="1:16" ht="79.5" customHeight="1">
      <c r="A26" s="18" t="s">
        <v>132</v>
      </c>
      <c r="B26" s="208" t="s">
        <v>133</v>
      </c>
      <c r="C26" s="209"/>
      <c r="D26" s="21">
        <f>Свод!D26-СТС!D26</f>
        <v>0</v>
      </c>
      <c r="E26" s="21">
        <f>Свод!E26-СТС!E26</f>
        <v>0</v>
      </c>
      <c r="F26" s="21">
        <f>Свод!F26-СТС!F26</f>
        <v>0</v>
      </c>
      <c r="G26" s="21">
        <f>Свод!G26-СТС!G26</f>
        <v>0</v>
      </c>
      <c r="H26" s="21">
        <f>Свод!H26-СТС!H26</f>
        <v>0</v>
      </c>
      <c r="I26" s="21">
        <f>Свод!I26-СТС!I26</f>
        <v>0</v>
      </c>
      <c r="J26" s="21">
        <f>Свод!J26-СТС!J26</f>
        <v>17</v>
      </c>
      <c r="K26" s="21">
        <f>Свод!K26-СТС!K26</f>
        <v>0</v>
      </c>
      <c r="L26" s="21">
        <f>Свод!L26-СТС!L26</f>
        <v>0</v>
      </c>
      <c r="M26" s="21">
        <f>Свод!M26-СТС!M26</f>
        <v>0</v>
      </c>
      <c r="N26" s="21">
        <f>Свод!N26-СТС!N26</f>
        <v>0</v>
      </c>
      <c r="O26" s="21">
        <f>Свод!O26-СТС!O26</f>
        <v>0</v>
      </c>
      <c r="P26" s="20">
        <f t="shared" si="1"/>
        <v>17</v>
      </c>
    </row>
    <row r="27" spans="1:16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6436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8837</v>
      </c>
      <c r="G27" s="23">
        <f t="shared" si="2"/>
        <v>10</v>
      </c>
      <c r="H27" s="23">
        <f t="shared" si="2"/>
        <v>4</v>
      </c>
      <c r="I27" s="23">
        <f t="shared" si="2"/>
        <v>3600</v>
      </c>
      <c r="J27" s="23" t="str">
        <f t="shared" si="2"/>
        <v>Ошибка! Проверьте правильность заполнения пунктов 9, 10 и 11</v>
      </c>
      <c r="K27" s="23">
        <f t="shared" si="2"/>
        <v>86</v>
      </c>
      <c r="L27" s="23">
        <f t="shared" si="2"/>
        <v>5774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 t="e">
        <f t="shared" si="1"/>
        <v>#VALUE!</v>
      </c>
    </row>
    <row r="28" spans="1:16" ht="15.75">
      <c r="A28" s="24" t="s">
        <v>136</v>
      </c>
      <c r="B28" s="208" t="s">
        <v>137</v>
      </c>
      <c r="C28" s="209"/>
      <c r="D28" s="21">
        <f>Свод!D28-СТС!D28</f>
        <v>4610</v>
      </c>
      <c r="E28" s="21">
        <f>Свод!E28-СТС!E28</f>
        <v>0</v>
      </c>
      <c r="F28" s="21">
        <f>Свод!F28-СТС!F28</f>
        <v>8825</v>
      </c>
      <c r="G28" s="21">
        <f>Свод!G28-СТС!G28</f>
        <v>1</v>
      </c>
      <c r="H28" s="21">
        <f>Свод!H28-СТС!H28</f>
        <v>0</v>
      </c>
      <c r="I28" s="21">
        <f>Свод!I28-СТС!I28</f>
        <v>3155</v>
      </c>
      <c r="J28" s="21">
        <f>Свод!J28-СТС!J28</f>
        <v>6131</v>
      </c>
      <c r="K28" s="21">
        <f>Свод!K28-СТС!K28</f>
        <v>86</v>
      </c>
      <c r="L28" s="21">
        <f>Свод!L28-СТС!L28</f>
        <v>5633</v>
      </c>
      <c r="M28" s="21">
        <f>Свод!M28-СТС!M28</f>
        <v>0</v>
      </c>
      <c r="N28" s="21">
        <f>Свод!N28-СТС!N28</f>
        <v>0</v>
      </c>
      <c r="O28" s="21">
        <f>Свод!O28-СТС!O28</f>
        <v>0</v>
      </c>
      <c r="P28" s="20">
        <f t="shared" si="1"/>
        <v>28441</v>
      </c>
    </row>
    <row r="29" spans="1:16" ht="15.75">
      <c r="A29" s="24" t="s">
        <v>138</v>
      </c>
      <c r="B29" s="208" t="s">
        <v>139</v>
      </c>
      <c r="C29" s="209"/>
      <c r="D29" s="21">
        <f>Свод!D29-СТС!D29</f>
        <v>285</v>
      </c>
      <c r="E29" s="21">
        <f>Свод!E29-СТС!E29</f>
        <v>0</v>
      </c>
      <c r="F29" s="21">
        <f>Свод!F29-СТС!F29</f>
        <v>1</v>
      </c>
      <c r="G29" s="21">
        <f>Свод!G29-СТС!G29</f>
        <v>4</v>
      </c>
      <c r="H29" s="21">
        <f>Свод!H29-СТС!H29</f>
        <v>4</v>
      </c>
      <c r="I29" s="21">
        <f>Свод!I29-СТС!I29</f>
        <v>188</v>
      </c>
      <c r="J29" s="21">
        <f>Свод!J29-СТС!J29</f>
        <v>56</v>
      </c>
      <c r="K29" s="21">
        <f>Свод!K29-СТС!K29</f>
        <v>0</v>
      </c>
      <c r="L29" s="21">
        <f>Свод!L29-СТС!L29</f>
        <v>127</v>
      </c>
      <c r="M29" s="21">
        <f>Свод!M29-СТС!M29</f>
        <v>0</v>
      </c>
      <c r="N29" s="21">
        <f>Свод!N29-СТС!N29</f>
        <v>0</v>
      </c>
      <c r="O29" s="21">
        <f>Свод!O29-СТС!O29</f>
        <v>0</v>
      </c>
      <c r="P29" s="20">
        <f t="shared" si="1"/>
        <v>665</v>
      </c>
    </row>
    <row r="30" spans="1:16" ht="15.75">
      <c r="A30" s="24" t="s">
        <v>140</v>
      </c>
      <c r="B30" s="208" t="s">
        <v>141</v>
      </c>
      <c r="C30" s="209"/>
      <c r="D30" s="21">
        <f>Свод!D30-СТС!D30</f>
        <v>401</v>
      </c>
      <c r="E30" s="21">
        <f>Свод!E30-СТС!E30</f>
        <v>0</v>
      </c>
      <c r="F30" s="21">
        <f>Свод!F30-СТС!F30</f>
        <v>5</v>
      </c>
      <c r="G30" s="21">
        <f>Свод!G30-СТС!G30</f>
        <v>2</v>
      </c>
      <c r="H30" s="21">
        <f>Свод!H30-СТС!H30</f>
        <v>0</v>
      </c>
      <c r="I30" s="21">
        <f>Свод!I30-СТС!I30</f>
        <v>143</v>
      </c>
      <c r="J30" s="21">
        <f>Свод!J30-СТС!J30</f>
        <v>65</v>
      </c>
      <c r="K30" s="21">
        <f>Свод!K30-СТС!K30</f>
        <v>0</v>
      </c>
      <c r="L30" s="21">
        <f>Свод!L30-СТС!L30</f>
        <v>1</v>
      </c>
      <c r="M30" s="21">
        <f>Свод!M30-СТС!M30</f>
        <v>0</v>
      </c>
      <c r="N30" s="21">
        <f>Свод!N30-СТС!N30</f>
        <v>0</v>
      </c>
      <c r="O30" s="21">
        <f>Свод!O30-СТС!O30</f>
        <v>0</v>
      </c>
      <c r="P30" s="20">
        <f t="shared" si="1"/>
        <v>617</v>
      </c>
    </row>
    <row r="31" spans="1:16" ht="15.75">
      <c r="A31" s="24" t="s">
        <v>142</v>
      </c>
      <c r="B31" s="210" t="s">
        <v>143</v>
      </c>
      <c r="C31" s="211"/>
      <c r="D31" s="25">
        <f>D32+D33</f>
        <v>1140</v>
      </c>
      <c r="E31" s="25">
        <f t="shared" ref="E31:O31" si="3">E32+E33</f>
        <v>0</v>
      </c>
      <c r="F31" s="25">
        <f t="shared" si="3"/>
        <v>6</v>
      </c>
      <c r="G31" s="25">
        <f t="shared" si="3"/>
        <v>3</v>
      </c>
      <c r="H31" s="25">
        <f t="shared" si="3"/>
        <v>0</v>
      </c>
      <c r="I31" s="25">
        <f t="shared" si="3"/>
        <v>114</v>
      </c>
      <c r="J31" s="25">
        <f t="shared" si="3"/>
        <v>211</v>
      </c>
      <c r="K31" s="25">
        <f t="shared" si="3"/>
        <v>0</v>
      </c>
      <c r="L31" s="25">
        <f t="shared" si="3"/>
        <v>13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1487</v>
      </c>
    </row>
    <row r="32" spans="1:16" ht="15.75">
      <c r="A32" s="24" t="s">
        <v>144</v>
      </c>
      <c r="B32" s="208" t="s">
        <v>145</v>
      </c>
      <c r="C32" s="209"/>
      <c r="D32" s="21">
        <f>Свод!D32-СТС!D32</f>
        <v>695</v>
      </c>
      <c r="E32" s="21">
        <f>Свод!E32-СТС!E32</f>
        <v>0</v>
      </c>
      <c r="F32" s="21">
        <f>Свод!F32-СТС!F32</f>
        <v>2</v>
      </c>
      <c r="G32" s="21">
        <f>Свод!G32-СТС!G32</f>
        <v>1</v>
      </c>
      <c r="H32" s="21">
        <f>Свод!H32-СТС!H32</f>
        <v>0</v>
      </c>
      <c r="I32" s="21">
        <f>Свод!I32-СТС!I32</f>
        <v>61</v>
      </c>
      <c r="J32" s="21">
        <f>Свод!J32-СТС!J32</f>
        <v>175</v>
      </c>
      <c r="K32" s="21">
        <f>Свод!K32-СТС!K32</f>
        <v>0</v>
      </c>
      <c r="L32" s="21">
        <f>Свод!L32-СТС!L32</f>
        <v>5</v>
      </c>
      <c r="M32" s="21">
        <f>Свод!M32-СТС!M32</f>
        <v>0</v>
      </c>
      <c r="N32" s="21">
        <f>Свод!N32-СТС!N32</f>
        <v>0</v>
      </c>
      <c r="O32" s="21">
        <f>Свод!O32-СТС!O32</f>
        <v>0</v>
      </c>
      <c r="P32" s="20">
        <f t="shared" si="1"/>
        <v>939</v>
      </c>
    </row>
    <row r="33" spans="1:16" ht="15.75">
      <c r="A33" s="26" t="s">
        <v>146</v>
      </c>
      <c r="B33" s="212" t="s">
        <v>147</v>
      </c>
      <c r="C33" s="213"/>
      <c r="D33" s="21">
        <f>Свод!D33-СТС!D33</f>
        <v>445</v>
      </c>
      <c r="E33" s="21">
        <f>Свод!E33-СТС!E33</f>
        <v>0</v>
      </c>
      <c r="F33" s="21">
        <f>Свод!F33-СТС!F33</f>
        <v>4</v>
      </c>
      <c r="G33" s="21">
        <f>Свод!G33-СТС!G33</f>
        <v>2</v>
      </c>
      <c r="H33" s="21">
        <f>Свод!H33-СТС!H33</f>
        <v>0</v>
      </c>
      <c r="I33" s="21">
        <f>Свод!I33-СТС!I33</f>
        <v>53</v>
      </c>
      <c r="J33" s="21">
        <f>Свод!J33-СТС!J33</f>
        <v>36</v>
      </c>
      <c r="K33" s="21">
        <f>Свод!K33-СТС!K33</f>
        <v>0</v>
      </c>
      <c r="L33" s="21">
        <f>Свод!L33-СТС!L33</f>
        <v>8</v>
      </c>
      <c r="M33" s="21">
        <f>Свод!M33-СТС!M33</f>
        <v>0</v>
      </c>
      <c r="N33" s="21">
        <f>Свод!N33-СТС!N33</f>
        <v>0</v>
      </c>
      <c r="O33" s="21">
        <f>Свод!O33-СТС!O33</f>
        <v>0</v>
      </c>
      <c r="P33" s="20">
        <f t="shared" si="1"/>
        <v>548</v>
      </c>
    </row>
    <row r="34" spans="1:16" ht="47.25" customHeight="1">
      <c r="A34" s="24" t="s">
        <v>148</v>
      </c>
      <c r="B34" s="206" t="s">
        <v>149</v>
      </c>
      <c r="C34" s="207"/>
      <c r="D34" s="23">
        <f>D35+D42</f>
        <v>5993</v>
      </c>
      <c r="E34" s="23">
        <f t="shared" ref="E34:O34" si="4">E35+E42</f>
        <v>0</v>
      </c>
      <c r="F34" s="23">
        <f t="shared" si="4"/>
        <v>8590</v>
      </c>
      <c r="G34" s="23">
        <f t="shared" si="4"/>
        <v>4</v>
      </c>
      <c r="H34" s="23">
        <f t="shared" si="4"/>
        <v>1</v>
      </c>
      <c r="I34" s="23">
        <f t="shared" si="4"/>
        <v>3366</v>
      </c>
      <c r="J34" s="23">
        <f t="shared" si="4"/>
        <v>6345</v>
      </c>
      <c r="K34" s="23">
        <f t="shared" si="4"/>
        <v>66</v>
      </c>
      <c r="L34" s="23">
        <f t="shared" si="4"/>
        <v>3889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28254</v>
      </c>
    </row>
    <row r="35" spans="1:16" ht="36" customHeight="1">
      <c r="A35" s="18" t="s">
        <v>150</v>
      </c>
      <c r="B35" s="210" t="s">
        <v>151</v>
      </c>
      <c r="C35" s="211"/>
      <c r="D35" s="25">
        <f>D36+D37+D38+D39</f>
        <v>4508</v>
      </c>
      <c r="E35" s="25">
        <f t="shared" ref="E35:O35" si="5">E36+E37+E38+E39</f>
        <v>0</v>
      </c>
      <c r="F35" s="25">
        <f t="shared" si="5"/>
        <v>1445</v>
      </c>
      <c r="G35" s="25">
        <f t="shared" si="5"/>
        <v>0</v>
      </c>
      <c r="H35" s="25">
        <f t="shared" si="5"/>
        <v>0</v>
      </c>
      <c r="I35" s="25">
        <f t="shared" si="5"/>
        <v>1956</v>
      </c>
      <c r="J35" s="25">
        <f t="shared" si="5"/>
        <v>4710</v>
      </c>
      <c r="K35" s="25">
        <f t="shared" si="5"/>
        <v>0</v>
      </c>
      <c r="L35" s="25">
        <f t="shared" si="5"/>
        <v>37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12656</v>
      </c>
    </row>
    <row r="36" spans="1:16" ht="15.75">
      <c r="A36" s="24" t="s">
        <v>152</v>
      </c>
      <c r="B36" s="208" t="s">
        <v>137</v>
      </c>
      <c r="C36" s="209"/>
      <c r="D36" s="21">
        <f>Свод!D36-СТС!D36</f>
        <v>3118</v>
      </c>
      <c r="E36" s="21">
        <f>Свод!E36-СТС!E36</f>
        <v>0</v>
      </c>
      <c r="F36" s="21">
        <f>Свод!F36-СТС!F36</f>
        <v>1438</v>
      </c>
      <c r="G36" s="21">
        <f>Свод!G36-СТС!G36</f>
        <v>0</v>
      </c>
      <c r="H36" s="21">
        <f>Свод!H36-СТС!H36</f>
        <v>0</v>
      </c>
      <c r="I36" s="21">
        <f>Свод!I36-СТС!I36</f>
        <v>1671</v>
      </c>
      <c r="J36" s="21">
        <f>Свод!J36-СТС!J36</f>
        <v>4418</v>
      </c>
      <c r="K36" s="21">
        <f>Свод!K36-СТС!K36</f>
        <v>0</v>
      </c>
      <c r="L36" s="21">
        <f>Свод!L36-СТС!L36</f>
        <v>37</v>
      </c>
      <c r="M36" s="21">
        <f>Свод!M36-СТС!M36</f>
        <v>0</v>
      </c>
      <c r="N36" s="21">
        <f>Свод!N36-СТС!N36</f>
        <v>0</v>
      </c>
      <c r="O36" s="21">
        <f>Свод!O36-СТС!O36</f>
        <v>0</v>
      </c>
      <c r="P36" s="20">
        <f t="shared" si="1"/>
        <v>10682</v>
      </c>
    </row>
    <row r="37" spans="1:16" ht="15.75">
      <c r="A37" s="24" t="s">
        <v>153</v>
      </c>
      <c r="B37" s="208" t="s">
        <v>139</v>
      </c>
      <c r="C37" s="209"/>
      <c r="D37" s="21">
        <f>Свод!D37-СТС!D37</f>
        <v>158</v>
      </c>
      <c r="E37" s="21">
        <f>Свод!E37-СТС!E37</f>
        <v>0</v>
      </c>
      <c r="F37" s="21">
        <f>Свод!F37-СТС!F37</f>
        <v>1</v>
      </c>
      <c r="G37" s="21">
        <f>Свод!G37-СТС!G37</f>
        <v>0</v>
      </c>
      <c r="H37" s="21">
        <f>Свод!H37-СТС!H37</f>
        <v>0</v>
      </c>
      <c r="I37" s="21">
        <f>Свод!I37-СТС!I37</f>
        <v>94</v>
      </c>
      <c r="J37" s="21">
        <f>Свод!J37-СТС!J37</f>
        <v>44</v>
      </c>
      <c r="K37" s="21">
        <f>Свод!K37-СТС!K37</f>
        <v>0</v>
      </c>
      <c r="L37" s="21">
        <f>Свод!L37-СТС!L37</f>
        <v>0</v>
      </c>
      <c r="M37" s="21">
        <f>Свод!M37-СТС!M37</f>
        <v>0</v>
      </c>
      <c r="N37" s="21">
        <f>Свод!N37-СТС!N37</f>
        <v>0</v>
      </c>
      <c r="O37" s="21">
        <f>Свод!O37-СТС!O37</f>
        <v>0</v>
      </c>
      <c r="P37" s="20">
        <f t="shared" si="1"/>
        <v>297</v>
      </c>
    </row>
    <row r="38" spans="1:16" ht="15.75">
      <c r="A38" s="24" t="s">
        <v>154</v>
      </c>
      <c r="B38" s="208" t="s">
        <v>141</v>
      </c>
      <c r="C38" s="209"/>
      <c r="D38" s="21">
        <f>Свод!D38-СТС!D38</f>
        <v>357</v>
      </c>
      <c r="E38" s="21">
        <f>Свод!E38-СТС!E38</f>
        <v>0</v>
      </c>
      <c r="F38" s="21">
        <f>Свод!F38-СТС!F38</f>
        <v>4</v>
      </c>
      <c r="G38" s="21">
        <f>Свод!G38-СТС!G38</f>
        <v>0</v>
      </c>
      <c r="H38" s="21">
        <f>Свод!H38-СТС!H38</f>
        <v>0</v>
      </c>
      <c r="I38" s="21">
        <f>Свод!I38-СТС!I38</f>
        <v>110</v>
      </c>
      <c r="J38" s="21">
        <f>Свод!J38-СТС!J38</f>
        <v>66</v>
      </c>
      <c r="K38" s="21">
        <f>Свод!K38-СТС!K38</f>
        <v>0</v>
      </c>
      <c r="L38" s="21">
        <f>Свод!L38-СТС!L38</f>
        <v>0</v>
      </c>
      <c r="M38" s="21">
        <f>Свод!M38-СТС!M38</f>
        <v>0</v>
      </c>
      <c r="N38" s="21">
        <f>Свод!N38-СТС!N38</f>
        <v>0</v>
      </c>
      <c r="O38" s="21">
        <f>Свод!O38-СТС!O38</f>
        <v>0</v>
      </c>
      <c r="P38" s="20">
        <f t="shared" si="1"/>
        <v>537</v>
      </c>
    </row>
    <row r="39" spans="1:16" ht="15.75">
      <c r="A39" s="24" t="s">
        <v>155</v>
      </c>
      <c r="B39" s="210" t="s">
        <v>143</v>
      </c>
      <c r="C39" s="211"/>
      <c r="D39" s="25">
        <f>D40+D41</f>
        <v>875</v>
      </c>
      <c r="E39" s="25">
        <f t="shared" ref="E39:O39" si="6">E40+E41</f>
        <v>0</v>
      </c>
      <c r="F39" s="25">
        <f t="shared" si="6"/>
        <v>2</v>
      </c>
      <c r="G39" s="25">
        <f t="shared" si="6"/>
        <v>0</v>
      </c>
      <c r="H39" s="25">
        <f t="shared" si="6"/>
        <v>0</v>
      </c>
      <c r="I39" s="25">
        <f t="shared" si="6"/>
        <v>81</v>
      </c>
      <c r="J39" s="25">
        <f t="shared" si="6"/>
        <v>182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1140</v>
      </c>
    </row>
    <row r="40" spans="1:16" ht="15.75">
      <c r="A40" s="24" t="s">
        <v>156</v>
      </c>
      <c r="B40" s="208" t="s">
        <v>145</v>
      </c>
      <c r="C40" s="209"/>
      <c r="D40" s="21">
        <f>Свод!D40-СТС!D40</f>
        <v>538</v>
      </c>
      <c r="E40" s="21">
        <f>Свод!E40-СТС!E40</f>
        <v>0</v>
      </c>
      <c r="F40" s="21">
        <f>Свод!F40-СТС!F40</f>
        <v>1</v>
      </c>
      <c r="G40" s="21">
        <f>Свод!G40-СТС!G40</f>
        <v>0</v>
      </c>
      <c r="H40" s="21">
        <f>Свод!H40-СТС!H40</f>
        <v>0</v>
      </c>
      <c r="I40" s="21">
        <f>Свод!I40-СТС!I40</f>
        <v>49</v>
      </c>
      <c r="J40" s="21">
        <f>Свод!J40-СТС!J40</f>
        <v>158</v>
      </c>
      <c r="K40" s="21">
        <f>Свод!K40-СТС!K40</f>
        <v>0</v>
      </c>
      <c r="L40" s="21">
        <f>Свод!L40-СТС!L40</f>
        <v>0</v>
      </c>
      <c r="M40" s="21">
        <f>Свод!M40-СТС!M40</f>
        <v>0</v>
      </c>
      <c r="N40" s="21">
        <f>Свод!N40-СТС!N40</f>
        <v>0</v>
      </c>
      <c r="O40" s="21">
        <f>Свод!O40-СТС!O40</f>
        <v>0</v>
      </c>
      <c r="P40" s="20">
        <f t="shared" si="1"/>
        <v>746</v>
      </c>
    </row>
    <row r="41" spans="1:16" ht="15.75">
      <c r="A41" s="24" t="s">
        <v>157</v>
      </c>
      <c r="B41" s="208" t="s">
        <v>147</v>
      </c>
      <c r="C41" s="209"/>
      <c r="D41" s="21">
        <f>Свод!D41-СТС!D41</f>
        <v>337</v>
      </c>
      <c r="E41" s="21">
        <f>Свод!E41-СТС!E41</f>
        <v>0</v>
      </c>
      <c r="F41" s="21">
        <f>Свод!F41-СТС!F41</f>
        <v>1</v>
      </c>
      <c r="G41" s="21">
        <f>Свод!G41-СТС!G41</f>
        <v>0</v>
      </c>
      <c r="H41" s="21">
        <f>Свод!H41-СТС!H41</f>
        <v>0</v>
      </c>
      <c r="I41" s="21">
        <f>Свод!I41-СТС!I41</f>
        <v>32</v>
      </c>
      <c r="J41" s="21">
        <f>Свод!J41-СТС!J41</f>
        <v>24</v>
      </c>
      <c r="K41" s="21">
        <f>Свод!K41-СТС!K41</f>
        <v>0</v>
      </c>
      <c r="L41" s="21">
        <f>Свод!L41-СТС!L41</f>
        <v>0</v>
      </c>
      <c r="M41" s="21">
        <f>Свод!M41-СТС!M41</f>
        <v>0</v>
      </c>
      <c r="N41" s="21">
        <f>Свод!N41-СТС!N41</f>
        <v>0</v>
      </c>
      <c r="O41" s="21">
        <f>Свод!O41-СТС!O41</f>
        <v>0</v>
      </c>
      <c r="P41" s="20">
        <f t="shared" si="1"/>
        <v>394</v>
      </c>
    </row>
    <row r="42" spans="1:16" ht="36" customHeight="1">
      <c r="A42" s="18" t="s">
        <v>158</v>
      </c>
      <c r="B42" s="210" t="s">
        <v>159</v>
      </c>
      <c r="C42" s="211"/>
      <c r="D42" s="25">
        <f>D43+D44+D45+D46</f>
        <v>1485</v>
      </c>
      <c r="E42" s="25">
        <f t="shared" ref="E42:O42" si="7">E43+E44+E45+E46</f>
        <v>0</v>
      </c>
      <c r="F42" s="25">
        <f t="shared" si="7"/>
        <v>7145</v>
      </c>
      <c r="G42" s="25">
        <f t="shared" si="7"/>
        <v>4</v>
      </c>
      <c r="H42" s="25">
        <f t="shared" si="7"/>
        <v>1</v>
      </c>
      <c r="I42" s="25">
        <f t="shared" si="7"/>
        <v>1410</v>
      </c>
      <c r="J42" s="25">
        <f t="shared" si="7"/>
        <v>1635</v>
      </c>
      <c r="K42" s="25">
        <f t="shared" si="7"/>
        <v>66</v>
      </c>
      <c r="L42" s="25">
        <f t="shared" si="7"/>
        <v>3852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15598</v>
      </c>
    </row>
    <row r="43" spans="1:16" ht="15.75">
      <c r="A43" s="24" t="s">
        <v>160</v>
      </c>
      <c r="B43" s="208" t="s">
        <v>137</v>
      </c>
      <c r="C43" s="209"/>
      <c r="D43" s="21">
        <f>Свод!D43-СТС!D43</f>
        <v>1219</v>
      </c>
      <c r="E43" s="21">
        <f>Свод!E43-СТС!E43</f>
        <v>0</v>
      </c>
      <c r="F43" s="21">
        <f>Свод!F43-СТС!F43</f>
        <v>7145</v>
      </c>
      <c r="G43" s="21">
        <f>Свод!G43-СТС!G43</f>
        <v>0</v>
      </c>
      <c r="H43" s="21">
        <f>Свод!H43-СТС!H43</f>
        <v>0</v>
      </c>
      <c r="I43" s="21">
        <f>Свод!I43-СТС!I43</f>
        <v>1369</v>
      </c>
      <c r="J43" s="21">
        <f>Свод!J43-СТС!J43</f>
        <v>1600</v>
      </c>
      <c r="K43" s="21">
        <f>Свод!K43-СТС!K43</f>
        <v>66</v>
      </c>
      <c r="L43" s="21">
        <f>Свод!L43-СТС!L43</f>
        <v>3787</v>
      </c>
      <c r="M43" s="21">
        <f>Свод!M43-СТС!M43</f>
        <v>0</v>
      </c>
      <c r="N43" s="21">
        <f>Свод!N43-СТС!N43</f>
        <v>0</v>
      </c>
      <c r="O43" s="21">
        <f>Свод!O43-СТС!O43</f>
        <v>0</v>
      </c>
      <c r="P43" s="20">
        <f t="shared" si="1"/>
        <v>15186</v>
      </c>
    </row>
    <row r="44" spans="1:16" ht="15.75">
      <c r="A44" s="24" t="s">
        <v>161</v>
      </c>
      <c r="B44" s="208" t="s">
        <v>139</v>
      </c>
      <c r="C44" s="209"/>
      <c r="D44" s="21">
        <f>Свод!D44-СТС!D44</f>
        <v>40</v>
      </c>
      <c r="E44" s="21">
        <f>Свод!E44-СТС!E44</f>
        <v>0</v>
      </c>
      <c r="F44" s="21">
        <f>Свод!F44-СТС!F44</f>
        <v>0</v>
      </c>
      <c r="G44" s="21">
        <f>Свод!G44-СТС!G44</f>
        <v>2</v>
      </c>
      <c r="H44" s="21">
        <f>Свод!H44-СТС!H44</f>
        <v>1</v>
      </c>
      <c r="I44" s="21">
        <f>Свод!I44-СТС!I44</f>
        <v>26</v>
      </c>
      <c r="J44" s="21">
        <f>Свод!J44-СТС!J44</f>
        <v>6</v>
      </c>
      <c r="K44" s="21">
        <f>Свод!K44-СТС!K44</f>
        <v>0</v>
      </c>
      <c r="L44" s="21">
        <f>Свод!L44-СТС!L44</f>
        <v>64</v>
      </c>
      <c r="M44" s="21">
        <f>Свод!M44-СТС!M44</f>
        <v>0</v>
      </c>
      <c r="N44" s="21">
        <f>Свод!N44-СТС!N44</f>
        <v>0</v>
      </c>
      <c r="O44" s="21">
        <f>Свод!O44-СТС!O44</f>
        <v>0</v>
      </c>
      <c r="P44" s="20">
        <f t="shared" si="1"/>
        <v>139</v>
      </c>
    </row>
    <row r="45" spans="1:16" ht="15.75">
      <c r="A45" s="24" t="s">
        <v>162</v>
      </c>
      <c r="B45" s="208" t="s">
        <v>141</v>
      </c>
      <c r="C45" s="209"/>
      <c r="D45" s="21">
        <f>Свод!D45-СТС!D45</f>
        <v>27</v>
      </c>
      <c r="E45" s="21">
        <f>Свод!E45-СТС!E45</f>
        <v>0</v>
      </c>
      <c r="F45" s="21">
        <f>Свод!F45-СТС!F45</f>
        <v>0</v>
      </c>
      <c r="G45" s="21">
        <f>Свод!G45-СТС!G45</f>
        <v>0</v>
      </c>
      <c r="H45" s="21">
        <f>Свод!H45-СТС!H45</f>
        <v>0</v>
      </c>
      <c r="I45" s="21">
        <f>Свод!I45-СТС!I45</f>
        <v>10</v>
      </c>
      <c r="J45" s="21">
        <f>Свод!J45-СТС!J45</f>
        <v>1</v>
      </c>
      <c r="K45" s="21">
        <f>Свод!K45-СТС!K45</f>
        <v>0</v>
      </c>
      <c r="L45" s="21">
        <f>Свод!L45-СТС!L45</f>
        <v>0</v>
      </c>
      <c r="M45" s="21">
        <f>Свод!M45-СТС!M45</f>
        <v>0</v>
      </c>
      <c r="N45" s="21">
        <f>Свод!N45-СТС!N45</f>
        <v>0</v>
      </c>
      <c r="O45" s="21">
        <f>Свод!O45-СТС!O45</f>
        <v>0</v>
      </c>
      <c r="P45" s="20">
        <f t="shared" si="1"/>
        <v>38</v>
      </c>
    </row>
    <row r="46" spans="1:16" ht="15.75">
      <c r="A46" s="24" t="s">
        <v>163</v>
      </c>
      <c r="B46" s="210" t="s">
        <v>143</v>
      </c>
      <c r="C46" s="211"/>
      <c r="D46" s="25">
        <f>D47+D48</f>
        <v>199</v>
      </c>
      <c r="E46" s="25">
        <f t="shared" ref="E46:O46" si="8">E47+E48</f>
        <v>0</v>
      </c>
      <c r="F46" s="25">
        <f t="shared" si="8"/>
        <v>0</v>
      </c>
      <c r="G46" s="25">
        <f t="shared" si="8"/>
        <v>2</v>
      </c>
      <c r="H46" s="25">
        <f t="shared" si="8"/>
        <v>0</v>
      </c>
      <c r="I46" s="25">
        <f t="shared" si="8"/>
        <v>5</v>
      </c>
      <c r="J46" s="25">
        <f t="shared" si="8"/>
        <v>28</v>
      </c>
      <c r="K46" s="25">
        <f t="shared" si="8"/>
        <v>0</v>
      </c>
      <c r="L46" s="25">
        <f t="shared" si="8"/>
        <v>1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235</v>
      </c>
    </row>
    <row r="47" spans="1:16" ht="15.75">
      <c r="A47" s="24" t="s">
        <v>164</v>
      </c>
      <c r="B47" s="208" t="s">
        <v>145</v>
      </c>
      <c r="C47" s="209"/>
      <c r="D47" s="21">
        <f>Свод!D47-СТС!D47</f>
        <v>136</v>
      </c>
      <c r="E47" s="21">
        <f>Свод!E47-СТС!E47</f>
        <v>0</v>
      </c>
      <c r="F47" s="21">
        <f>Свод!F47-СТС!F47</f>
        <v>0</v>
      </c>
      <c r="G47" s="21">
        <f>Свод!G47-СТС!G47</f>
        <v>1</v>
      </c>
      <c r="H47" s="21">
        <f>Свод!H47-СТС!H47</f>
        <v>0</v>
      </c>
      <c r="I47" s="21">
        <f>Свод!I47-СТС!I47</f>
        <v>5</v>
      </c>
      <c r="J47" s="21">
        <f>Свод!J47-СТС!J47</f>
        <v>15</v>
      </c>
      <c r="K47" s="21">
        <f>Свод!K47-СТС!K47</f>
        <v>0</v>
      </c>
      <c r="L47" s="21">
        <f>Свод!L47-СТС!L47</f>
        <v>0</v>
      </c>
      <c r="M47" s="21">
        <f>Свод!M47-СТС!M47</f>
        <v>0</v>
      </c>
      <c r="N47" s="21">
        <f>Свод!N47-СТС!N47</f>
        <v>0</v>
      </c>
      <c r="O47" s="21">
        <f>Свод!O47-СТС!O47</f>
        <v>0</v>
      </c>
      <c r="P47" s="20">
        <f t="shared" si="1"/>
        <v>157</v>
      </c>
    </row>
    <row r="48" spans="1:16" ht="15.75">
      <c r="A48" s="24" t="s">
        <v>165</v>
      </c>
      <c r="B48" s="208" t="s">
        <v>147</v>
      </c>
      <c r="C48" s="209"/>
      <c r="D48" s="21">
        <f>Свод!D48-СТС!D48</f>
        <v>63</v>
      </c>
      <c r="E48" s="21">
        <f>Свод!E48-СТС!E48</f>
        <v>0</v>
      </c>
      <c r="F48" s="21">
        <f>Свод!F48-СТС!F48</f>
        <v>0</v>
      </c>
      <c r="G48" s="21">
        <f>Свод!G48-СТС!G48</f>
        <v>1</v>
      </c>
      <c r="H48" s="21">
        <f>Свод!H48-СТС!H48</f>
        <v>0</v>
      </c>
      <c r="I48" s="21">
        <f>Свод!I48-СТС!I48</f>
        <v>0</v>
      </c>
      <c r="J48" s="21">
        <f>Свод!J48-СТС!J48</f>
        <v>13</v>
      </c>
      <c r="K48" s="21">
        <f>Свод!K48-СТС!K48</f>
        <v>0</v>
      </c>
      <c r="L48" s="21">
        <f>Свод!L48-СТС!L48</f>
        <v>1</v>
      </c>
      <c r="M48" s="21">
        <f>Свод!M48-СТС!M48</f>
        <v>0</v>
      </c>
      <c r="N48" s="21">
        <f>Свод!N48-СТС!N48</f>
        <v>0</v>
      </c>
      <c r="O48" s="21">
        <f>Свод!O48-СТС!O48</f>
        <v>0</v>
      </c>
      <c r="P48" s="20">
        <f t="shared" si="1"/>
        <v>78</v>
      </c>
    </row>
    <row r="49" spans="1:16" ht="70.5" customHeight="1">
      <c r="A49" s="18" t="s">
        <v>166</v>
      </c>
      <c r="B49" s="206" t="s">
        <v>167</v>
      </c>
      <c r="C49" s="207"/>
      <c r="D49" s="23">
        <f>D50+D51+D52+D53</f>
        <v>443</v>
      </c>
      <c r="E49" s="23">
        <f t="shared" ref="E49:O49" si="9">E50+E51+E52+E53</f>
        <v>0</v>
      </c>
      <c r="F49" s="23">
        <f t="shared" si="9"/>
        <v>247</v>
      </c>
      <c r="G49" s="23">
        <f t="shared" si="9"/>
        <v>6</v>
      </c>
      <c r="H49" s="23">
        <f t="shared" si="9"/>
        <v>3</v>
      </c>
      <c r="I49" s="23">
        <f t="shared" si="9"/>
        <v>234</v>
      </c>
      <c r="J49" s="23">
        <f t="shared" si="9"/>
        <v>130</v>
      </c>
      <c r="K49" s="23">
        <f t="shared" si="9"/>
        <v>20</v>
      </c>
      <c r="L49" s="23">
        <f t="shared" si="9"/>
        <v>1885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2968</v>
      </c>
    </row>
    <row r="50" spans="1:16" ht="15.75">
      <c r="A50" s="24" t="s">
        <v>168</v>
      </c>
      <c r="B50" s="208" t="s">
        <v>137</v>
      </c>
      <c r="C50" s="209"/>
      <c r="D50" s="21">
        <f>Свод!D50-СТС!D50</f>
        <v>273</v>
      </c>
      <c r="E50" s="21">
        <f>Свод!E50-СТС!E50</f>
        <v>0</v>
      </c>
      <c r="F50" s="21">
        <f>Свод!F50-СТС!F50</f>
        <v>242</v>
      </c>
      <c r="G50" s="21">
        <f>Свод!G50-СТС!G50</f>
        <v>1</v>
      </c>
      <c r="H50" s="21">
        <f>Свод!H50-СТС!H50</f>
        <v>0</v>
      </c>
      <c r="I50" s="21">
        <f>Свод!I50-СТС!I50</f>
        <v>115</v>
      </c>
      <c r="J50" s="21">
        <f>Свод!J50-СТС!J50</f>
        <v>124</v>
      </c>
      <c r="K50" s="21">
        <f>Свод!K50-СТС!K50</f>
        <v>20</v>
      </c>
      <c r="L50" s="21">
        <f>Свод!L50-СТС!L50</f>
        <v>1809</v>
      </c>
      <c r="M50" s="21">
        <f>Свод!M50-СТС!M50</f>
        <v>0</v>
      </c>
      <c r="N50" s="21">
        <f>Свод!N50-СТС!N50</f>
        <v>0</v>
      </c>
      <c r="O50" s="21">
        <f>Свод!O50-СТС!O50</f>
        <v>0</v>
      </c>
      <c r="P50" s="20">
        <f t="shared" si="1"/>
        <v>2584</v>
      </c>
    </row>
    <row r="51" spans="1:16" ht="15.75">
      <c r="A51" s="24" t="s">
        <v>169</v>
      </c>
      <c r="B51" s="208" t="s">
        <v>139</v>
      </c>
      <c r="C51" s="209"/>
      <c r="D51" s="21">
        <f>Свод!D51-СТС!D51</f>
        <v>87</v>
      </c>
      <c r="E51" s="21">
        <f>Свод!E51-СТС!E51</f>
        <v>0</v>
      </c>
      <c r="F51" s="21">
        <f>Свод!F51-СТС!F51</f>
        <v>0</v>
      </c>
      <c r="G51" s="21">
        <f>Свод!G51-СТС!G51</f>
        <v>2</v>
      </c>
      <c r="H51" s="21">
        <f>Свод!H51-СТС!H51</f>
        <v>3</v>
      </c>
      <c r="I51" s="21">
        <f>Свод!I51-СТС!I51</f>
        <v>68</v>
      </c>
      <c r="J51" s="21">
        <f>Свод!J51-СТС!J51</f>
        <v>2</v>
      </c>
      <c r="K51" s="21">
        <f>Свод!K51-СТС!K51</f>
        <v>0</v>
      </c>
      <c r="L51" s="21">
        <f>Свод!L51-СТС!L51</f>
        <v>63</v>
      </c>
      <c r="M51" s="21">
        <f>Свод!M51-СТС!M51</f>
        <v>0</v>
      </c>
      <c r="N51" s="21">
        <f>Свод!N51-СТС!N51</f>
        <v>0</v>
      </c>
      <c r="O51" s="21">
        <f>Свод!O51-СТС!O51</f>
        <v>0</v>
      </c>
      <c r="P51" s="20">
        <f t="shared" si="1"/>
        <v>225</v>
      </c>
    </row>
    <row r="52" spans="1:16" ht="15.75">
      <c r="A52" s="24" t="s">
        <v>170</v>
      </c>
      <c r="B52" s="208" t="s">
        <v>141</v>
      </c>
      <c r="C52" s="209"/>
      <c r="D52" s="21">
        <f>Свод!D52-СТС!D52</f>
        <v>16</v>
      </c>
      <c r="E52" s="21">
        <f>Свод!E52-СТС!E52</f>
        <v>0</v>
      </c>
      <c r="F52" s="21">
        <f>Свод!F52-СТС!F52</f>
        <v>1</v>
      </c>
      <c r="G52" s="21">
        <f>Свод!G52-СТС!G52</f>
        <v>2</v>
      </c>
      <c r="H52" s="21">
        <f>Свод!H52-СТС!H52</f>
        <v>0</v>
      </c>
      <c r="I52" s="21">
        <f>Свод!I52-СТС!I52</f>
        <v>22</v>
      </c>
      <c r="J52" s="21">
        <f>Свод!J52-СТС!J52</f>
        <v>2</v>
      </c>
      <c r="K52" s="21">
        <f>Свод!K52-СТС!K52</f>
        <v>0</v>
      </c>
      <c r="L52" s="21">
        <f>Свод!L52-СТС!L52</f>
        <v>1</v>
      </c>
      <c r="M52" s="21">
        <f>Свод!M52-СТС!M52</f>
        <v>0</v>
      </c>
      <c r="N52" s="21">
        <f>Свод!N52-СТС!N52</f>
        <v>0</v>
      </c>
      <c r="O52" s="21">
        <f>Свод!O52-СТС!O52</f>
        <v>0</v>
      </c>
      <c r="P52" s="20">
        <f t="shared" si="1"/>
        <v>44</v>
      </c>
    </row>
    <row r="53" spans="1:16" ht="15.75">
      <c r="A53" s="24" t="s">
        <v>171</v>
      </c>
      <c r="B53" s="210" t="s">
        <v>143</v>
      </c>
      <c r="C53" s="211"/>
      <c r="D53" s="25">
        <f>D54+D55</f>
        <v>67</v>
      </c>
      <c r="E53" s="25">
        <f t="shared" ref="E53:O53" si="10">E54+E55</f>
        <v>0</v>
      </c>
      <c r="F53" s="25">
        <f t="shared" si="10"/>
        <v>4</v>
      </c>
      <c r="G53" s="25">
        <f t="shared" si="10"/>
        <v>1</v>
      </c>
      <c r="H53" s="25">
        <f t="shared" si="10"/>
        <v>0</v>
      </c>
      <c r="I53" s="25">
        <f t="shared" si="10"/>
        <v>29</v>
      </c>
      <c r="J53" s="25">
        <f t="shared" si="10"/>
        <v>2</v>
      </c>
      <c r="K53" s="25">
        <f t="shared" si="10"/>
        <v>0</v>
      </c>
      <c r="L53" s="25">
        <f t="shared" si="10"/>
        <v>12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115</v>
      </c>
    </row>
    <row r="54" spans="1:16" ht="15.75">
      <c r="A54" s="24" t="s">
        <v>172</v>
      </c>
      <c r="B54" s="208" t="s">
        <v>145</v>
      </c>
      <c r="C54" s="209"/>
      <c r="D54" s="21">
        <f>Свод!D54-СТС!D54</f>
        <v>22</v>
      </c>
      <c r="E54" s="21">
        <f>Свод!E54-СТС!E54</f>
        <v>0</v>
      </c>
      <c r="F54" s="21">
        <f>Свод!F54-СТС!F54</f>
        <v>1</v>
      </c>
      <c r="G54" s="21">
        <f>Свод!G54-СТС!G54</f>
        <v>0</v>
      </c>
      <c r="H54" s="21">
        <f>Свод!H54-СТС!H54</f>
        <v>0</v>
      </c>
      <c r="I54" s="21">
        <f>Свод!I54-СТС!I54</f>
        <v>14</v>
      </c>
      <c r="J54" s="21">
        <f>Свод!J54-СТС!J54</f>
        <v>1</v>
      </c>
      <c r="K54" s="21">
        <f>Свод!K54-СТС!K54</f>
        <v>0</v>
      </c>
      <c r="L54" s="21">
        <f>Свод!L54-СТС!L54</f>
        <v>5</v>
      </c>
      <c r="M54" s="21">
        <f>Свод!M54-СТС!M54</f>
        <v>0</v>
      </c>
      <c r="N54" s="21">
        <f>Свод!N54-СТС!N54</f>
        <v>0</v>
      </c>
      <c r="O54" s="21">
        <f>Свод!O54-СТС!O54</f>
        <v>0</v>
      </c>
      <c r="P54" s="20">
        <f t="shared" si="1"/>
        <v>43</v>
      </c>
    </row>
    <row r="55" spans="1:16" ht="15.75">
      <c r="A55" s="24" t="s">
        <v>173</v>
      </c>
      <c r="B55" s="208" t="s">
        <v>147</v>
      </c>
      <c r="C55" s="209"/>
      <c r="D55" s="21">
        <f>Свод!D55-СТС!D55</f>
        <v>45</v>
      </c>
      <c r="E55" s="21">
        <f>Свод!E55-СТС!E55</f>
        <v>0</v>
      </c>
      <c r="F55" s="21">
        <f>Свод!F55-СТС!F55</f>
        <v>3</v>
      </c>
      <c r="G55" s="21">
        <f>Свод!G55-СТС!G55</f>
        <v>1</v>
      </c>
      <c r="H55" s="21">
        <f>Свод!H55-СТС!H55</f>
        <v>0</v>
      </c>
      <c r="I55" s="21">
        <f>Свод!I55-СТС!I55</f>
        <v>15</v>
      </c>
      <c r="J55" s="21">
        <f>Свод!J55-СТС!J55</f>
        <v>1</v>
      </c>
      <c r="K55" s="21">
        <f>Свод!K55-СТС!K55</f>
        <v>0</v>
      </c>
      <c r="L55" s="21">
        <f>Свод!L55-СТС!L55</f>
        <v>7</v>
      </c>
      <c r="M55" s="21">
        <f>Свод!M55-СТС!M55</f>
        <v>0</v>
      </c>
      <c r="N55" s="21">
        <f>Свод!N55-СТС!N55</f>
        <v>0</v>
      </c>
      <c r="O55" s="21">
        <f>Свод!O55-СТС!O55</f>
        <v>0</v>
      </c>
      <c r="P55" s="20">
        <f t="shared" si="1"/>
        <v>72</v>
      </c>
    </row>
    <row r="56" spans="1:16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6" ht="48" customHeight="1">
      <c r="A57" s="24" t="s">
        <v>175</v>
      </c>
      <c r="B57" s="217" t="s">
        <v>176</v>
      </c>
      <c r="C57" s="218"/>
      <c r="D57" s="28">
        <f>D58+D59+D60+D61</f>
        <v>9139400</v>
      </c>
      <c r="E57" s="28">
        <f t="shared" ref="E57:O57" si="11">E58+E59+E60+E61</f>
        <v>0</v>
      </c>
      <c r="F57" s="28">
        <f t="shared" si="11"/>
        <v>14816200</v>
      </c>
      <c r="G57" s="28">
        <f t="shared" si="11"/>
        <v>12000</v>
      </c>
      <c r="H57" s="28">
        <f t="shared" si="11"/>
        <v>5000</v>
      </c>
      <c r="I57" s="28">
        <f t="shared" si="11"/>
        <v>2073900</v>
      </c>
      <c r="J57" s="28">
        <f t="shared" si="11"/>
        <v>5920250</v>
      </c>
      <c r="K57" s="28">
        <f t="shared" si="11"/>
        <v>165000</v>
      </c>
      <c r="L57" s="28">
        <f t="shared" si="11"/>
        <v>9284700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41416450</v>
      </c>
    </row>
    <row r="58" spans="1:16" ht="15.75">
      <c r="A58" s="24" t="s">
        <v>178</v>
      </c>
      <c r="B58" s="208" t="s">
        <v>137</v>
      </c>
      <c r="C58" s="209"/>
      <c r="D58" s="21">
        <f>Свод!D58-СТС!D58</f>
        <v>1227400</v>
      </c>
      <c r="E58" s="21">
        <f>Свод!E58-СТС!E58</f>
        <v>0</v>
      </c>
      <c r="F58" s="21">
        <f>Свод!F58-СТС!F58</f>
        <v>14816200</v>
      </c>
      <c r="G58" s="21">
        <f>Свод!G58-СТС!G58</f>
        <v>0</v>
      </c>
      <c r="H58" s="21">
        <f>Свод!H58-СТС!H58</f>
        <v>0</v>
      </c>
      <c r="I58" s="21">
        <f>Свод!I58-СТС!I58</f>
        <v>1428900</v>
      </c>
      <c r="J58" s="21">
        <f>Свод!J58-СТС!J58</f>
        <v>3364750</v>
      </c>
      <c r="K58" s="21">
        <f>Свод!K58-СТС!K58</f>
        <v>165000</v>
      </c>
      <c r="L58" s="21">
        <f>Свод!L58-СТС!L58</f>
        <v>7579700</v>
      </c>
      <c r="M58" s="21">
        <f>Свод!M58-СТС!M58</f>
        <v>0</v>
      </c>
      <c r="N58" s="21">
        <f>Свод!N58-СТС!N58</f>
        <v>0</v>
      </c>
      <c r="O58" s="21">
        <f>Свод!O58-СТС!O58</f>
        <v>0</v>
      </c>
      <c r="P58" s="20">
        <f t="shared" si="1"/>
        <v>28581950</v>
      </c>
    </row>
    <row r="59" spans="1:16" ht="15.75">
      <c r="A59" s="24" t="s">
        <v>179</v>
      </c>
      <c r="B59" s="208" t="s">
        <v>139</v>
      </c>
      <c r="C59" s="209"/>
      <c r="D59" s="21">
        <f>Свод!D59-СТС!D59</f>
        <v>4500000</v>
      </c>
      <c r="E59" s="21">
        <f>Свод!E59-СТС!E59</f>
        <v>0</v>
      </c>
      <c r="F59" s="21">
        <f>Свод!F59-СТС!F59</f>
        <v>0</v>
      </c>
      <c r="G59" s="21">
        <f>Свод!G59-СТС!G59</f>
        <v>10000</v>
      </c>
      <c r="H59" s="21">
        <f>Свод!H59-СТС!H59</f>
        <v>5000</v>
      </c>
      <c r="I59" s="21">
        <f>Свод!I59-СТС!I59</f>
        <v>390000</v>
      </c>
      <c r="J59" s="21">
        <f>Свод!J59-СТС!J59</f>
        <v>1940500</v>
      </c>
      <c r="K59" s="21">
        <f>Свод!K59-СТС!K59</f>
        <v>0</v>
      </c>
      <c r="L59" s="21">
        <f>Свод!L59-СТС!L59</f>
        <v>1700000</v>
      </c>
      <c r="M59" s="21">
        <f>Свод!M59-СТС!M59</f>
        <v>0</v>
      </c>
      <c r="N59" s="21">
        <f>Свод!N59-СТС!N59</f>
        <v>0</v>
      </c>
      <c r="O59" s="21">
        <f>Свод!O59-СТС!O59</f>
        <v>0</v>
      </c>
      <c r="P59" s="20">
        <f t="shared" si="1"/>
        <v>8545500</v>
      </c>
    </row>
    <row r="60" spans="1:16" ht="15.75">
      <c r="A60" s="24" t="s">
        <v>180</v>
      </c>
      <c r="B60" s="208" t="s">
        <v>141</v>
      </c>
      <c r="C60" s="209"/>
      <c r="D60" s="21">
        <f>Свод!D60-СТС!D60</f>
        <v>405000</v>
      </c>
      <c r="E60" s="21">
        <f>Свод!E60-СТС!E60</f>
        <v>0</v>
      </c>
      <c r="F60" s="21">
        <f>Свод!F60-СТС!F60</f>
        <v>0</v>
      </c>
      <c r="G60" s="21">
        <f>Свод!G60-СТС!G60</f>
        <v>0</v>
      </c>
      <c r="H60" s="21">
        <f>Свод!H60-СТС!H60</f>
        <v>0</v>
      </c>
      <c r="I60" s="21">
        <f>Свод!I60-СТС!I60</f>
        <v>180000</v>
      </c>
      <c r="J60" s="21">
        <f>Свод!J60-СТС!J60</f>
        <v>15000</v>
      </c>
      <c r="K60" s="21">
        <f>Свод!K60-СТС!K60</f>
        <v>0</v>
      </c>
      <c r="L60" s="21">
        <f>Свод!L60-СТС!L60</f>
        <v>0</v>
      </c>
      <c r="M60" s="21">
        <f>Свод!M60-СТС!M60</f>
        <v>0</v>
      </c>
      <c r="N60" s="21">
        <f>Свод!N60-СТС!N60</f>
        <v>0</v>
      </c>
      <c r="O60" s="21">
        <f>Свод!O60-СТС!O60</f>
        <v>0</v>
      </c>
      <c r="P60" s="20">
        <f t="shared" si="1"/>
        <v>600000</v>
      </c>
    </row>
    <row r="61" spans="1:16" ht="15.75">
      <c r="A61" s="24" t="s">
        <v>181</v>
      </c>
      <c r="B61" s="219" t="s">
        <v>143</v>
      </c>
      <c r="C61" s="220"/>
      <c r="D61" s="28">
        <f>D62+D63</f>
        <v>3007000</v>
      </c>
      <c r="E61" s="28">
        <f t="shared" ref="E61:O61" si="12">E62+E63</f>
        <v>0</v>
      </c>
      <c r="F61" s="28">
        <f t="shared" si="12"/>
        <v>0</v>
      </c>
      <c r="G61" s="28">
        <f t="shared" si="12"/>
        <v>2000</v>
      </c>
      <c r="H61" s="28">
        <f t="shared" si="12"/>
        <v>0</v>
      </c>
      <c r="I61" s="28">
        <f t="shared" si="12"/>
        <v>75000</v>
      </c>
      <c r="J61" s="28">
        <f t="shared" si="12"/>
        <v>600000</v>
      </c>
      <c r="K61" s="28">
        <f t="shared" si="12"/>
        <v>0</v>
      </c>
      <c r="L61" s="28">
        <f t="shared" si="12"/>
        <v>5000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3689000</v>
      </c>
    </row>
    <row r="62" spans="1:16" ht="15.75">
      <c r="A62" s="24" t="s">
        <v>182</v>
      </c>
      <c r="B62" s="208" t="s">
        <v>145</v>
      </c>
      <c r="C62" s="209"/>
      <c r="D62" s="21">
        <f>Свод!D62-СТС!D62</f>
        <v>2062000</v>
      </c>
      <c r="E62" s="21">
        <f>Свод!E62-СТС!E62</f>
        <v>0</v>
      </c>
      <c r="F62" s="21">
        <f>Свод!F62-СТС!F62</f>
        <v>0</v>
      </c>
      <c r="G62" s="21">
        <f>Свод!G62-СТС!G62</f>
        <v>1000</v>
      </c>
      <c r="H62" s="21">
        <f>Свод!H62-СТС!H62</f>
        <v>0</v>
      </c>
      <c r="I62" s="21">
        <f>Свод!I62-СТС!I62</f>
        <v>75000</v>
      </c>
      <c r="J62" s="21">
        <f>Свод!J62-СТС!J62</f>
        <v>405000</v>
      </c>
      <c r="K62" s="21">
        <f>Свод!K62-СТС!K62</f>
        <v>0</v>
      </c>
      <c r="L62" s="21">
        <f>Свод!L62-СТС!L62</f>
        <v>0</v>
      </c>
      <c r="M62" s="21">
        <f>Свод!M62-СТС!M62</f>
        <v>0</v>
      </c>
      <c r="N62" s="21">
        <f>Свод!N62-СТС!N62</f>
        <v>0</v>
      </c>
      <c r="O62" s="21">
        <f>Свод!O62-СТС!O62</f>
        <v>0</v>
      </c>
      <c r="P62" s="20">
        <f t="shared" si="1"/>
        <v>2543000</v>
      </c>
    </row>
    <row r="63" spans="1:16" ht="15.75">
      <c r="A63" s="24" t="s">
        <v>183</v>
      </c>
      <c r="B63" s="208" t="s">
        <v>147</v>
      </c>
      <c r="C63" s="209"/>
      <c r="D63" s="21">
        <f>Свод!D63-СТС!D63</f>
        <v>945000</v>
      </c>
      <c r="E63" s="21">
        <f>Свод!E63-СТС!E63</f>
        <v>0</v>
      </c>
      <c r="F63" s="21">
        <f>Свод!F63-СТС!F63</f>
        <v>0</v>
      </c>
      <c r="G63" s="21">
        <f>Свод!G63-СТС!G63</f>
        <v>1000</v>
      </c>
      <c r="H63" s="21">
        <f>Свод!H63-СТС!H63</f>
        <v>0</v>
      </c>
      <c r="I63" s="21">
        <f>Свод!I63-СТС!I63</f>
        <v>0</v>
      </c>
      <c r="J63" s="21">
        <f>Свод!J63-СТС!J63</f>
        <v>195000</v>
      </c>
      <c r="K63" s="21">
        <f>Свод!K63-СТС!K63</f>
        <v>0</v>
      </c>
      <c r="L63" s="21">
        <f>Свод!L63-СТС!L63</f>
        <v>5000</v>
      </c>
      <c r="M63" s="21">
        <f>Свод!M63-СТС!M63</f>
        <v>0</v>
      </c>
      <c r="N63" s="21">
        <f>Свод!N63-СТС!N63</f>
        <v>0</v>
      </c>
      <c r="O63" s="21">
        <f>Свод!O63-СТС!O63</f>
        <v>0</v>
      </c>
      <c r="P63" s="20">
        <f t="shared" si="1"/>
        <v>1146000</v>
      </c>
    </row>
    <row r="64" spans="1:16" ht="101.25" customHeight="1">
      <c r="A64" s="24" t="s">
        <v>184</v>
      </c>
      <c r="B64" s="221" t="s">
        <v>185</v>
      </c>
      <c r="C64" s="222"/>
      <c r="D64" s="21">
        <f>Свод!D64-СТС!D64</f>
        <v>44</v>
      </c>
      <c r="E64" s="21">
        <f>Свод!E64-СТС!E64</f>
        <v>0</v>
      </c>
      <c r="F64" s="21">
        <f>Свод!F64-СТС!F64</f>
        <v>169</v>
      </c>
      <c r="G64" s="21">
        <f>Свод!G64-СТС!G64</f>
        <v>0</v>
      </c>
      <c r="H64" s="21">
        <f>Свод!H64-СТС!H64</f>
        <v>0</v>
      </c>
      <c r="I64" s="21">
        <f>Свод!I64-СТС!I64</f>
        <v>27</v>
      </c>
      <c r="J64" s="21">
        <f>Свод!J64-СТС!J64</f>
        <v>25</v>
      </c>
      <c r="K64" s="21">
        <f>Свод!K64-СТС!K64</f>
        <v>0</v>
      </c>
      <c r="L64" s="21">
        <f>Свод!L64-СТС!L64</f>
        <v>124</v>
      </c>
      <c r="M64" s="21">
        <f>Свод!M64-СТС!M64</f>
        <v>0</v>
      </c>
      <c r="N64" s="21">
        <f>Свод!N64-СТС!N64</f>
        <v>0</v>
      </c>
      <c r="O64" s="21">
        <f>Свод!O64-СТС!O64</f>
        <v>0</v>
      </c>
      <c r="P64" s="20">
        <f t="shared" si="1"/>
        <v>389</v>
      </c>
    </row>
    <row r="65" spans="1:16" ht="101.25" customHeight="1">
      <c r="A65" s="24" t="s">
        <v>187</v>
      </c>
      <c r="B65" s="223" t="s">
        <v>188</v>
      </c>
      <c r="C65" s="209"/>
      <c r="D65" s="21">
        <f>Свод!D65-СТС!D65</f>
        <v>2197000</v>
      </c>
      <c r="E65" s="21">
        <f>Свод!E65-СТС!E65</f>
        <v>0</v>
      </c>
      <c r="F65" s="21">
        <f>Свод!F65-СТС!F65</f>
        <v>625900</v>
      </c>
      <c r="G65" s="21">
        <f>Свод!G65-СТС!G65</f>
        <v>0</v>
      </c>
      <c r="H65" s="21">
        <f>Свод!H65-СТС!H65</f>
        <v>0</v>
      </c>
      <c r="I65" s="21">
        <f>Свод!I65-СТС!I65</f>
        <v>289000</v>
      </c>
      <c r="J65" s="21">
        <f>Свод!J65-СТС!J65</f>
        <v>633000</v>
      </c>
      <c r="K65" s="21">
        <f>Свод!K65-СТС!K65</f>
        <v>0</v>
      </c>
      <c r="L65" s="21">
        <f>Свод!L65-СТС!L65</f>
        <v>505000</v>
      </c>
      <c r="M65" s="21">
        <f>Свод!M65-СТС!M65</f>
        <v>0</v>
      </c>
      <c r="N65" s="21">
        <f>Свод!N65-СТС!N65</f>
        <v>0</v>
      </c>
      <c r="O65" s="21">
        <f>Свод!O65-СТС!O65</f>
        <v>0</v>
      </c>
      <c r="P65" s="20">
        <f t="shared" si="1"/>
        <v>4249900</v>
      </c>
    </row>
    <row r="66" spans="1:16" ht="101.25" customHeight="1">
      <c r="A66" s="24" t="s">
        <v>189</v>
      </c>
      <c r="B66" s="223" t="s">
        <v>190</v>
      </c>
      <c r="C66" s="209"/>
      <c r="D66" s="21">
        <f>Свод!D66-СТС!D66</f>
        <v>19</v>
      </c>
      <c r="E66" s="21">
        <f>Свод!E66-СТС!E66</f>
        <v>0</v>
      </c>
      <c r="F66" s="21">
        <f>Свод!F66-СТС!F66</f>
        <v>49</v>
      </c>
      <c r="G66" s="21">
        <f>Свод!G66-СТС!G66</f>
        <v>0</v>
      </c>
      <c r="H66" s="21">
        <f>Свод!H66-СТС!H66</f>
        <v>0</v>
      </c>
      <c r="I66" s="21">
        <f>Свод!I66-СТС!I66</f>
        <v>7</v>
      </c>
      <c r="J66" s="21">
        <f>Свод!J66-СТС!J66</f>
        <v>87</v>
      </c>
      <c r="K66" s="21">
        <f>Свод!K66-СТС!K66</f>
        <v>0</v>
      </c>
      <c r="L66" s="21">
        <f>Свод!L66-СТС!L66</f>
        <v>188</v>
      </c>
      <c r="M66" s="21">
        <f>Свод!M66-СТС!M66</f>
        <v>0</v>
      </c>
      <c r="N66" s="21">
        <f>Свод!N66-СТС!N66</f>
        <v>0</v>
      </c>
      <c r="O66" s="21">
        <f>Свод!O66-СТС!O66</f>
        <v>0</v>
      </c>
      <c r="P66" s="20">
        <f t="shared" si="1"/>
        <v>350</v>
      </c>
    </row>
    <row r="67" spans="1:16" ht="101.25" customHeight="1">
      <c r="A67" s="24" t="s">
        <v>191</v>
      </c>
      <c r="B67" s="223" t="s">
        <v>192</v>
      </c>
      <c r="C67" s="209"/>
      <c r="D67" s="21">
        <f>Свод!D67-СТС!D67</f>
        <v>461000</v>
      </c>
      <c r="E67" s="21">
        <f>Свод!E67-СТС!E67</f>
        <v>0</v>
      </c>
      <c r="F67" s="21">
        <f>Свод!F67-СТС!F67</f>
        <v>115800</v>
      </c>
      <c r="G67" s="21">
        <f>Свод!G67-СТС!G67</f>
        <v>0</v>
      </c>
      <c r="H67" s="21">
        <f>Свод!H67-СТС!H67</f>
        <v>0</v>
      </c>
      <c r="I67" s="21">
        <f>Свод!I67-СТС!I67</f>
        <v>94500</v>
      </c>
      <c r="J67" s="21">
        <f>Свод!J67-СТС!J67</f>
        <v>10872500</v>
      </c>
      <c r="K67" s="21">
        <f>Свод!K67-СТС!K67</f>
        <v>0</v>
      </c>
      <c r="L67" s="21">
        <f>Свод!L67-СТС!L67</f>
        <v>1046500</v>
      </c>
      <c r="M67" s="21">
        <f>Свод!M67-СТС!M67</f>
        <v>0</v>
      </c>
      <c r="N67" s="21">
        <f>Свод!N67-СТС!N67</f>
        <v>0</v>
      </c>
      <c r="O67" s="21">
        <f>Свод!O67-СТС!O67</f>
        <v>0</v>
      </c>
      <c r="P67" s="20">
        <f t="shared" si="1"/>
        <v>12590300</v>
      </c>
    </row>
    <row r="68" spans="1:16" ht="96.75" customHeight="1">
      <c r="A68" s="18" t="s">
        <v>193</v>
      </c>
      <c r="B68" s="224" t="s">
        <v>194</v>
      </c>
      <c r="C68" s="207"/>
      <c r="D68" s="23">
        <f>D69+D70+D71+D72</f>
        <v>36</v>
      </c>
      <c r="E68" s="23">
        <f t="shared" ref="E68:O68" si="13">E69+E70+E71+E72</f>
        <v>0</v>
      </c>
      <c r="F68" s="23">
        <f t="shared" si="13"/>
        <v>164</v>
      </c>
      <c r="G68" s="23">
        <f t="shared" si="13"/>
        <v>0</v>
      </c>
      <c r="H68" s="23">
        <f t="shared" si="13"/>
        <v>0</v>
      </c>
      <c r="I68" s="23">
        <f t="shared" si="13"/>
        <v>21</v>
      </c>
      <c r="J68" s="23">
        <f t="shared" si="13"/>
        <v>17</v>
      </c>
      <c r="K68" s="23">
        <f t="shared" si="13"/>
        <v>0</v>
      </c>
      <c r="L68" s="23">
        <f t="shared" si="13"/>
        <v>81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319</v>
      </c>
    </row>
    <row r="69" spans="1:16" ht="15.75">
      <c r="A69" s="31" t="s">
        <v>196</v>
      </c>
      <c r="B69" s="208" t="s">
        <v>137</v>
      </c>
      <c r="C69" s="209"/>
      <c r="D69" s="21">
        <f>Свод!D69-СТС!D69</f>
        <v>5</v>
      </c>
      <c r="E69" s="21">
        <f>Свод!E69-СТС!E69</f>
        <v>0</v>
      </c>
      <c r="F69" s="21">
        <f>Свод!F69-СТС!F69</f>
        <v>164</v>
      </c>
      <c r="G69" s="21">
        <f>Свод!G69-СТС!G69</f>
        <v>0</v>
      </c>
      <c r="H69" s="21">
        <f>Свод!H69-СТС!H69</f>
        <v>0</v>
      </c>
      <c r="I69" s="21">
        <f>Свод!I69-СТС!I69</f>
        <v>4</v>
      </c>
      <c r="J69" s="21">
        <f>Свод!J69-СТС!J69</f>
        <v>11</v>
      </c>
      <c r="K69" s="21">
        <f>Свод!K69-СТС!K69</f>
        <v>0</v>
      </c>
      <c r="L69" s="21">
        <f>Свод!L69-СТС!L69</f>
        <v>74</v>
      </c>
      <c r="M69" s="21">
        <f>Свод!M69-СТС!M69</f>
        <v>0</v>
      </c>
      <c r="N69" s="21">
        <f>Свод!N69-СТС!N69</f>
        <v>0</v>
      </c>
      <c r="O69" s="21">
        <f>Свод!O69-СТС!O69</f>
        <v>0</v>
      </c>
      <c r="P69" s="20">
        <f t="shared" si="1"/>
        <v>258</v>
      </c>
    </row>
    <row r="70" spans="1:16" ht="15.75">
      <c r="A70" s="31" t="s">
        <v>197</v>
      </c>
      <c r="B70" s="208" t="s">
        <v>139</v>
      </c>
      <c r="C70" s="209"/>
      <c r="D70" s="21">
        <f>Свод!D70-СТС!D70</f>
        <v>17</v>
      </c>
      <c r="E70" s="21">
        <f>Свод!E70-СТС!E70</f>
        <v>0</v>
      </c>
      <c r="F70" s="21">
        <f>Свод!F70-СТС!F70</f>
        <v>0</v>
      </c>
      <c r="G70" s="21">
        <f>Свод!G70-СТС!G70</f>
        <v>0</v>
      </c>
      <c r="H70" s="21">
        <f>Свод!H70-СТС!H70</f>
        <v>0</v>
      </c>
      <c r="I70" s="21">
        <f>Свод!I70-СТС!I70</f>
        <v>16</v>
      </c>
      <c r="J70" s="21">
        <f>Свод!J70-СТС!J70</f>
        <v>3</v>
      </c>
      <c r="K70" s="21">
        <f>Свод!K70-СТС!K70</f>
        <v>0</v>
      </c>
      <c r="L70" s="21">
        <f>Свод!L70-СТС!L70</f>
        <v>7</v>
      </c>
      <c r="M70" s="21">
        <f>Свод!M70-СТС!M70</f>
        <v>0</v>
      </c>
      <c r="N70" s="21">
        <f>Свод!N70-СТС!N70</f>
        <v>0</v>
      </c>
      <c r="O70" s="21">
        <f>Свод!O70-СТС!O70</f>
        <v>0</v>
      </c>
      <c r="P70" s="20">
        <f t="shared" si="1"/>
        <v>43</v>
      </c>
    </row>
    <row r="71" spans="1:16" ht="15.75">
      <c r="A71" s="31" t="s">
        <v>198</v>
      </c>
      <c r="B71" s="208" t="s">
        <v>141</v>
      </c>
      <c r="C71" s="209"/>
      <c r="D71" s="21">
        <f>Свод!D71-СТС!D71</f>
        <v>3</v>
      </c>
      <c r="E71" s="21">
        <f>Свод!E71-СТС!E71</f>
        <v>0</v>
      </c>
      <c r="F71" s="21">
        <f>Свод!F71-СТС!F71</f>
        <v>0</v>
      </c>
      <c r="G71" s="21">
        <f>Свод!G71-СТС!G71</f>
        <v>0</v>
      </c>
      <c r="H71" s="21">
        <f>Свод!H71-СТС!H71</f>
        <v>0</v>
      </c>
      <c r="I71" s="21">
        <f>Свод!I71-СТС!I71</f>
        <v>1</v>
      </c>
      <c r="J71" s="21">
        <f>Свод!J71-СТС!J71</f>
        <v>0</v>
      </c>
      <c r="K71" s="21">
        <f>Свод!K71-СТС!K71</f>
        <v>0</v>
      </c>
      <c r="L71" s="21">
        <f>Свод!L71-СТС!L71</f>
        <v>0</v>
      </c>
      <c r="M71" s="21">
        <f>Свод!M71-СТС!M71</f>
        <v>0</v>
      </c>
      <c r="N71" s="21">
        <f>Свод!N71-СТС!N71</f>
        <v>0</v>
      </c>
      <c r="O71" s="21">
        <f>Свод!O71-СТС!O71</f>
        <v>0</v>
      </c>
      <c r="P71" s="20">
        <f t="shared" si="1"/>
        <v>4</v>
      </c>
    </row>
    <row r="72" spans="1:16" ht="15.75">
      <c r="A72" s="31" t="s">
        <v>199</v>
      </c>
      <c r="B72" s="210" t="s">
        <v>143</v>
      </c>
      <c r="C72" s="211"/>
      <c r="D72" s="25">
        <f>D73+D74</f>
        <v>11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3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14</v>
      </c>
    </row>
    <row r="73" spans="1:16" ht="15.75">
      <c r="A73" s="31" t="s">
        <v>200</v>
      </c>
      <c r="B73" s="208" t="s">
        <v>145</v>
      </c>
      <c r="C73" s="209"/>
      <c r="D73" s="21">
        <f>Свод!D73-СТС!D73</f>
        <v>2</v>
      </c>
      <c r="E73" s="21">
        <f>Свод!E73-СТС!E73</f>
        <v>0</v>
      </c>
      <c r="F73" s="21">
        <f>Свод!F73-СТС!F73</f>
        <v>0</v>
      </c>
      <c r="G73" s="21">
        <f>Свод!G73-СТС!G73</f>
        <v>0</v>
      </c>
      <c r="H73" s="21">
        <f>Свод!H73-СТС!H73</f>
        <v>0</v>
      </c>
      <c r="I73" s="21">
        <f>Свод!I73-СТС!I73</f>
        <v>0</v>
      </c>
      <c r="J73" s="21">
        <f>Свод!J73-СТС!J73</f>
        <v>1</v>
      </c>
      <c r="K73" s="21">
        <f>Свод!K73-СТС!K73</f>
        <v>0</v>
      </c>
      <c r="L73" s="21">
        <f>Свод!L73-СТС!L73</f>
        <v>0</v>
      </c>
      <c r="M73" s="21">
        <f>Свод!M73-СТС!M73</f>
        <v>0</v>
      </c>
      <c r="N73" s="21">
        <f>Свод!N73-СТС!N73</f>
        <v>0</v>
      </c>
      <c r="O73" s="21">
        <f>Свод!O73-СТС!O73</f>
        <v>0</v>
      </c>
      <c r="P73" s="20">
        <f t="shared" si="1"/>
        <v>3</v>
      </c>
    </row>
    <row r="74" spans="1:16" ht="15.75">
      <c r="A74" s="31" t="s">
        <v>201</v>
      </c>
      <c r="B74" s="208" t="s">
        <v>202</v>
      </c>
      <c r="C74" s="209"/>
      <c r="D74" s="21">
        <f>Свод!D74-СТС!D74</f>
        <v>9</v>
      </c>
      <c r="E74" s="21">
        <f>Свод!E74-СТС!E74</f>
        <v>0</v>
      </c>
      <c r="F74" s="21">
        <f>Свод!F74-СТС!F74</f>
        <v>0</v>
      </c>
      <c r="G74" s="21">
        <f>Свод!G74-СТС!G74</f>
        <v>0</v>
      </c>
      <c r="H74" s="21">
        <f>Свод!H74-СТС!H74</f>
        <v>0</v>
      </c>
      <c r="I74" s="21">
        <f>Свод!I74-СТС!I74</f>
        <v>0</v>
      </c>
      <c r="J74" s="21">
        <f>Свод!J74-СТС!J74</f>
        <v>2</v>
      </c>
      <c r="K74" s="21">
        <f>Свод!K74-СТС!K74</f>
        <v>0</v>
      </c>
      <c r="L74" s="21">
        <f>Свод!L74-СТС!L74</f>
        <v>0</v>
      </c>
      <c r="M74" s="21">
        <f>Свод!M74-СТС!M74</f>
        <v>0</v>
      </c>
      <c r="N74" s="21">
        <f>Свод!N74-СТС!N74</f>
        <v>0</v>
      </c>
      <c r="O74" s="21">
        <f>Свод!O74-СТС!O74</f>
        <v>0</v>
      </c>
      <c r="P74" s="20">
        <f t="shared" si="1"/>
        <v>11</v>
      </c>
    </row>
    <row r="75" spans="1:16" ht="90" customHeight="1">
      <c r="A75" s="32" t="s">
        <v>203</v>
      </c>
      <c r="B75" s="225" t="s">
        <v>204</v>
      </c>
      <c r="C75" s="218"/>
      <c r="D75" s="28">
        <f>D76+D77+D78+D79</f>
        <v>1767000</v>
      </c>
      <c r="E75" s="28">
        <f t="shared" ref="E75:O75" si="15">E76+E77+E78+E79</f>
        <v>0</v>
      </c>
      <c r="F75" s="28">
        <f t="shared" si="15"/>
        <v>608400</v>
      </c>
      <c r="G75" s="28">
        <f t="shared" si="15"/>
        <v>0</v>
      </c>
      <c r="H75" s="28">
        <f t="shared" si="15"/>
        <v>0</v>
      </c>
      <c r="I75" s="28">
        <f t="shared" si="15"/>
        <v>198000</v>
      </c>
      <c r="J75" s="28">
        <f t="shared" si="15"/>
        <v>564500</v>
      </c>
      <c r="K75" s="28">
        <f t="shared" si="15"/>
        <v>0</v>
      </c>
      <c r="L75" s="28">
        <f t="shared" si="15"/>
        <v>373000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3510900</v>
      </c>
    </row>
    <row r="76" spans="1:16" ht="15.75">
      <c r="A76" s="31" t="s">
        <v>205</v>
      </c>
      <c r="B76" s="226" t="s">
        <v>137</v>
      </c>
      <c r="C76" s="209"/>
      <c r="D76" s="21">
        <f>Свод!D76-СТС!D76</f>
        <v>2000</v>
      </c>
      <c r="E76" s="21">
        <f>Свод!E76-СТС!E76</f>
        <v>0</v>
      </c>
      <c r="F76" s="21">
        <f>Свод!F76-СТС!F76</f>
        <v>608400</v>
      </c>
      <c r="G76" s="21">
        <f>Свод!G76-СТС!G76</f>
        <v>0</v>
      </c>
      <c r="H76" s="21">
        <f>Свод!H76-СТС!H76</f>
        <v>0</v>
      </c>
      <c r="I76" s="21">
        <f>Свод!I76-СТС!I76</f>
        <v>3000</v>
      </c>
      <c r="J76" s="21">
        <f>Свод!J76-СТС!J76</f>
        <v>19500</v>
      </c>
      <c r="K76" s="21">
        <f>Свод!K76-СТС!K76</f>
        <v>0</v>
      </c>
      <c r="L76" s="21">
        <f>Свод!L76-СТС!L76</f>
        <v>148000</v>
      </c>
      <c r="M76" s="21">
        <f>Свод!M76-СТС!M76</f>
        <v>0</v>
      </c>
      <c r="N76" s="21">
        <f>Свод!N76-СТС!N76</f>
        <v>0</v>
      </c>
      <c r="O76" s="21">
        <f>Свод!O76-СТС!O76</f>
        <v>0</v>
      </c>
      <c r="P76" s="20">
        <f t="shared" si="1"/>
        <v>780900</v>
      </c>
    </row>
    <row r="77" spans="1:16" ht="15.75">
      <c r="A77" s="31" t="s">
        <v>206</v>
      </c>
      <c r="B77" s="226" t="s">
        <v>139</v>
      </c>
      <c r="C77" s="209"/>
      <c r="D77" s="21">
        <f>Свод!D77-СТС!D77</f>
        <v>1600000</v>
      </c>
      <c r="E77" s="21">
        <f>Свод!E77-СТС!E77</f>
        <v>0</v>
      </c>
      <c r="F77" s="21">
        <f>Свод!F77-СТС!F77</f>
        <v>0</v>
      </c>
      <c r="G77" s="21">
        <f>Свод!G77-СТС!G77</f>
        <v>0</v>
      </c>
      <c r="H77" s="21">
        <f>Свод!H77-СТС!H77</f>
        <v>0</v>
      </c>
      <c r="I77" s="21">
        <f>Свод!I77-СТС!I77</f>
        <v>195000</v>
      </c>
      <c r="J77" s="21">
        <f>Свод!J77-СТС!J77</f>
        <v>500000</v>
      </c>
      <c r="K77" s="21">
        <f>Свод!K77-СТС!K77</f>
        <v>0</v>
      </c>
      <c r="L77" s="21">
        <f>Свод!L77-СТС!L77</f>
        <v>225000</v>
      </c>
      <c r="M77" s="21">
        <f>Свод!M77-СТС!M77</f>
        <v>0</v>
      </c>
      <c r="N77" s="21">
        <f>Свод!N77-СТС!N77</f>
        <v>0</v>
      </c>
      <c r="O77" s="21">
        <f>Свод!O77-СТС!O77</f>
        <v>0</v>
      </c>
      <c r="P77" s="20">
        <f t="shared" si="1"/>
        <v>2520000</v>
      </c>
    </row>
    <row r="78" spans="1:16" ht="15.75">
      <c r="A78" s="31" t="s">
        <v>207</v>
      </c>
      <c r="B78" s="226" t="s">
        <v>141</v>
      </c>
      <c r="C78" s="209"/>
      <c r="D78" s="21">
        <f>Свод!D78-СТС!D78</f>
        <v>45000</v>
      </c>
      <c r="E78" s="21">
        <f>Свод!E78-СТС!E78</f>
        <v>0</v>
      </c>
      <c r="F78" s="21">
        <f>Свод!F78-СТС!F78</f>
        <v>0</v>
      </c>
      <c r="G78" s="21">
        <f>Свод!G78-СТС!G78</f>
        <v>0</v>
      </c>
      <c r="H78" s="21">
        <f>Свод!H78-СТС!H78</f>
        <v>0</v>
      </c>
      <c r="I78" s="21">
        <f>Свод!I78-СТС!I78</f>
        <v>0</v>
      </c>
      <c r="J78" s="21">
        <f>Свод!J78-СТС!J78</f>
        <v>0</v>
      </c>
      <c r="K78" s="21">
        <f>Свод!K78-СТС!K78</f>
        <v>0</v>
      </c>
      <c r="L78" s="21">
        <f>Свод!L78-СТС!L78</f>
        <v>0</v>
      </c>
      <c r="M78" s="21">
        <f>Свод!M78-СТС!M78</f>
        <v>0</v>
      </c>
      <c r="N78" s="21">
        <f>Свод!N78-СТС!N78</f>
        <v>0</v>
      </c>
      <c r="O78" s="21">
        <f>Свод!O78-СТС!O78</f>
        <v>0</v>
      </c>
      <c r="P78" s="20">
        <f t="shared" si="1"/>
        <v>45000</v>
      </c>
    </row>
    <row r="79" spans="1:16" ht="15.75">
      <c r="A79" s="31" t="s">
        <v>208</v>
      </c>
      <c r="B79" s="227" t="s">
        <v>143</v>
      </c>
      <c r="C79" s="220"/>
      <c r="D79" s="28">
        <f>D80+D81</f>
        <v>120000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45000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165000</v>
      </c>
    </row>
    <row r="80" spans="1:16" ht="15.75">
      <c r="A80" s="31" t="s">
        <v>209</v>
      </c>
      <c r="B80" s="226" t="s">
        <v>145</v>
      </c>
      <c r="C80" s="209"/>
      <c r="D80" s="21">
        <f>Свод!D80-СТС!D80</f>
        <v>15000</v>
      </c>
      <c r="E80" s="21">
        <f>Свод!E80-СТС!E80</f>
        <v>0</v>
      </c>
      <c r="F80" s="21">
        <f>Свод!F80-СТС!F80</f>
        <v>0</v>
      </c>
      <c r="G80" s="21">
        <f>Свод!G80-СТС!G80</f>
        <v>0</v>
      </c>
      <c r="H80" s="21">
        <f>Свод!H80-СТС!H80</f>
        <v>0</v>
      </c>
      <c r="I80" s="21">
        <f>Свод!I80-СТС!I80</f>
        <v>0</v>
      </c>
      <c r="J80" s="21">
        <f>Свод!J80-СТС!J80</f>
        <v>0</v>
      </c>
      <c r="K80" s="21">
        <f>Свод!K80-СТС!K80</f>
        <v>0</v>
      </c>
      <c r="L80" s="21">
        <f>Свод!L80-СТС!L80</f>
        <v>0</v>
      </c>
      <c r="M80" s="21">
        <f>Свод!M80-СТС!M80</f>
        <v>0</v>
      </c>
      <c r="N80" s="21">
        <f>Свод!N80-СТС!N80</f>
        <v>0</v>
      </c>
      <c r="O80" s="21">
        <f>Свод!O80-СТС!O80</f>
        <v>0</v>
      </c>
      <c r="P80" s="20">
        <f t="shared" si="1"/>
        <v>15000</v>
      </c>
    </row>
    <row r="81" spans="1:16" ht="15.75">
      <c r="A81" s="31" t="s">
        <v>210</v>
      </c>
      <c r="B81" s="226" t="s">
        <v>202</v>
      </c>
      <c r="C81" s="209"/>
      <c r="D81" s="21">
        <f>Свод!D81-СТС!D81</f>
        <v>105000</v>
      </c>
      <c r="E81" s="21">
        <f>Свод!E81-СТС!E81</f>
        <v>0</v>
      </c>
      <c r="F81" s="21">
        <f>Свод!F81-СТС!F81</f>
        <v>0</v>
      </c>
      <c r="G81" s="21">
        <f>Свод!G81-СТС!G81</f>
        <v>0</v>
      </c>
      <c r="H81" s="21">
        <f>Свод!H81-СТС!H81</f>
        <v>0</v>
      </c>
      <c r="I81" s="21">
        <f>Свод!I81-СТС!I81</f>
        <v>0</v>
      </c>
      <c r="J81" s="21">
        <f>Свод!J81-СТС!J81</f>
        <v>45000</v>
      </c>
      <c r="K81" s="21">
        <f>Свод!K81-СТС!K81</f>
        <v>0</v>
      </c>
      <c r="L81" s="21">
        <f>Свод!L81-СТС!L81</f>
        <v>0</v>
      </c>
      <c r="M81" s="21">
        <f>Свод!M81-СТС!M81</f>
        <v>0</v>
      </c>
      <c r="N81" s="21">
        <f>Свод!N81-СТС!N81</f>
        <v>0</v>
      </c>
      <c r="O81" s="21">
        <f>Свод!O81-СТС!O81</f>
        <v>0</v>
      </c>
      <c r="P81" s="20">
        <f t="shared" si="1"/>
        <v>150000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9</v>
      </c>
      <c r="E82" s="23">
        <f t="shared" ref="E82:O82" si="17">E83+E84+E85+E86</f>
        <v>0</v>
      </c>
      <c r="F82" s="23">
        <f t="shared" si="17"/>
        <v>46</v>
      </c>
      <c r="G82" s="23">
        <f t="shared" si="17"/>
        <v>0</v>
      </c>
      <c r="H82" s="23">
        <f t="shared" si="17"/>
        <v>0</v>
      </c>
      <c r="I82" s="23">
        <f t="shared" si="17"/>
        <v>6</v>
      </c>
      <c r="J82" s="23">
        <f t="shared" si="17"/>
        <v>74</v>
      </c>
      <c r="K82" s="23">
        <f t="shared" si="17"/>
        <v>0</v>
      </c>
      <c r="L82" s="23">
        <f t="shared" si="17"/>
        <v>69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204</v>
      </c>
    </row>
    <row r="83" spans="1:16" ht="15.75">
      <c r="A83" s="34" t="s">
        <v>213</v>
      </c>
      <c r="B83" s="208" t="s">
        <v>137</v>
      </c>
      <c r="C83" s="209"/>
      <c r="D83" s="21">
        <f>Свод!D83-СТС!D83</f>
        <v>2</v>
      </c>
      <c r="E83" s="21">
        <f>Свод!E83-СТС!E83</f>
        <v>0</v>
      </c>
      <c r="F83" s="21">
        <f>Свод!F83-СТС!F83</f>
        <v>46</v>
      </c>
      <c r="G83" s="21">
        <f>Свод!G83-СТС!G83</f>
        <v>0</v>
      </c>
      <c r="H83" s="21">
        <f>Свод!H83-СТС!H83</f>
        <v>0</v>
      </c>
      <c r="I83" s="21">
        <f>Свод!I83-СТС!I83</f>
        <v>5</v>
      </c>
      <c r="J83" s="21">
        <f>Свод!J83-СТС!J83</f>
        <v>26</v>
      </c>
      <c r="K83" s="21">
        <f>Свод!K83-СТС!K83</f>
        <v>0</v>
      </c>
      <c r="L83" s="21">
        <f>Свод!L83-СТС!L83</f>
        <v>58</v>
      </c>
      <c r="M83" s="21">
        <f>Свод!M83-СТС!M83</f>
        <v>0</v>
      </c>
      <c r="N83" s="21">
        <f>Свод!N83-СТС!N83</f>
        <v>0</v>
      </c>
      <c r="O83" s="21">
        <f>Свод!O83-СТС!O83</f>
        <v>0</v>
      </c>
      <c r="P83" s="20">
        <f t="shared" si="1"/>
        <v>137</v>
      </c>
    </row>
    <row r="84" spans="1:16" ht="15.75">
      <c r="A84" s="34" t="s">
        <v>214</v>
      </c>
      <c r="B84" s="208" t="s">
        <v>139</v>
      </c>
      <c r="C84" s="209"/>
      <c r="D84" s="21">
        <f>Свод!D84-СТС!D84</f>
        <v>4</v>
      </c>
      <c r="E84" s="21">
        <f>Свод!E84-СТС!E84</f>
        <v>0</v>
      </c>
      <c r="F84" s="21">
        <f>Свод!F84-СТС!F84</f>
        <v>0</v>
      </c>
      <c r="G84" s="21">
        <f>Свод!G84-СТС!G84</f>
        <v>0</v>
      </c>
      <c r="H84" s="21">
        <f>Свод!H84-СТС!H84</f>
        <v>0</v>
      </c>
      <c r="I84" s="21">
        <f>Свод!I84-СТС!I84</f>
        <v>0</v>
      </c>
      <c r="J84" s="21">
        <f>Свод!J84-СТС!J84</f>
        <v>44</v>
      </c>
      <c r="K84" s="21">
        <f>Свод!K84-СТС!K84</f>
        <v>0</v>
      </c>
      <c r="L84" s="21">
        <f>Свод!L84-СТС!L84</f>
        <v>11</v>
      </c>
      <c r="M84" s="21">
        <f>Свод!M84-СТС!M84</f>
        <v>0</v>
      </c>
      <c r="N84" s="21">
        <f>Свод!N84-СТС!N84</f>
        <v>0</v>
      </c>
      <c r="O84" s="21">
        <f>Свод!O84-СТС!O84</f>
        <v>0</v>
      </c>
      <c r="P84" s="20">
        <f t="shared" ref="P84:P119" si="18">D84+E84+F84+G84+H84+I84+J84+K84+L84+M84+N84+O84</f>
        <v>59</v>
      </c>
    </row>
    <row r="85" spans="1:16" ht="15.75">
      <c r="A85" s="34" t="s">
        <v>215</v>
      </c>
      <c r="B85" s="208" t="s">
        <v>141</v>
      </c>
      <c r="C85" s="209"/>
      <c r="D85" s="21">
        <f>Свод!D85-СТС!D85</f>
        <v>1</v>
      </c>
      <c r="E85" s="21">
        <f>Свод!E85-СТС!E85</f>
        <v>0</v>
      </c>
      <c r="F85" s="21">
        <f>Свод!F85-СТС!F85</f>
        <v>0</v>
      </c>
      <c r="G85" s="21">
        <f>Свод!G85-СТС!G85</f>
        <v>0</v>
      </c>
      <c r="H85" s="21">
        <f>Свод!H85-СТС!H85</f>
        <v>0</v>
      </c>
      <c r="I85" s="21">
        <f>Свод!I85-СТС!I85</f>
        <v>1</v>
      </c>
      <c r="J85" s="21">
        <f>Свод!J85-СТС!J85</f>
        <v>3</v>
      </c>
      <c r="K85" s="21">
        <f>Свод!K85-СТС!K85</f>
        <v>0</v>
      </c>
      <c r="L85" s="21">
        <f>Свод!L85-СТС!L85</f>
        <v>0</v>
      </c>
      <c r="M85" s="21">
        <f>Свод!M85-СТС!M85</f>
        <v>0</v>
      </c>
      <c r="N85" s="21">
        <f>Свод!N85-СТС!N85</f>
        <v>0</v>
      </c>
      <c r="O85" s="21">
        <f>Свод!O85-СТС!O85</f>
        <v>0</v>
      </c>
      <c r="P85" s="20">
        <f t="shared" si="18"/>
        <v>5</v>
      </c>
    </row>
    <row r="86" spans="1:16" ht="15.75">
      <c r="A86" s="34" t="s">
        <v>216</v>
      </c>
      <c r="B86" s="210" t="s">
        <v>143</v>
      </c>
      <c r="C86" s="211"/>
      <c r="D86" s="25">
        <f>D87+D88</f>
        <v>2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1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3</v>
      </c>
    </row>
    <row r="87" spans="1:16" ht="15.75">
      <c r="A87" s="34" t="s">
        <v>217</v>
      </c>
      <c r="B87" s="208" t="s">
        <v>145</v>
      </c>
      <c r="C87" s="209"/>
      <c r="D87" s="21">
        <f>Свод!D87-СТС!D87</f>
        <v>2</v>
      </c>
      <c r="E87" s="21">
        <f>Свод!E87-СТС!E87</f>
        <v>0</v>
      </c>
      <c r="F87" s="21">
        <f>Свод!F87-СТС!F87</f>
        <v>0</v>
      </c>
      <c r="G87" s="21">
        <f>Свод!G87-СТС!G87</f>
        <v>0</v>
      </c>
      <c r="H87" s="21">
        <f>Свод!H87-СТС!H87</f>
        <v>0</v>
      </c>
      <c r="I87" s="21">
        <f>Свод!I87-СТС!I87</f>
        <v>0</v>
      </c>
      <c r="J87" s="21">
        <f>Свод!J87-СТС!J87</f>
        <v>1</v>
      </c>
      <c r="K87" s="21">
        <f>Свод!K87-СТС!K87</f>
        <v>0</v>
      </c>
      <c r="L87" s="21">
        <f>Свод!L87-СТС!L87</f>
        <v>0</v>
      </c>
      <c r="M87" s="21">
        <f>Свод!M87-СТС!M87</f>
        <v>0</v>
      </c>
      <c r="N87" s="21">
        <f>Свод!N87-СТС!N87</f>
        <v>0</v>
      </c>
      <c r="O87" s="21">
        <f>Свод!O87-СТС!O87</f>
        <v>0</v>
      </c>
      <c r="P87" s="20">
        <f t="shared" si="18"/>
        <v>3</v>
      </c>
    </row>
    <row r="88" spans="1:16" ht="15.75">
      <c r="A88" s="34" t="s">
        <v>218</v>
      </c>
      <c r="B88" s="208" t="s">
        <v>202</v>
      </c>
      <c r="C88" s="209"/>
      <c r="D88" s="21">
        <f>Свод!D88-СТС!D88</f>
        <v>0</v>
      </c>
      <c r="E88" s="21">
        <f>Свод!E88-СТС!E88</f>
        <v>0</v>
      </c>
      <c r="F88" s="21">
        <f>Свод!F88-СТС!F88</f>
        <v>0</v>
      </c>
      <c r="G88" s="21">
        <f>Свод!G88-СТС!G88</f>
        <v>0</v>
      </c>
      <c r="H88" s="21">
        <f>Свод!H88-СТС!H88</f>
        <v>0</v>
      </c>
      <c r="I88" s="21">
        <f>Свод!I88-СТС!I88</f>
        <v>0</v>
      </c>
      <c r="J88" s="21">
        <f>Свод!J88-СТС!J88</f>
        <v>0</v>
      </c>
      <c r="K88" s="21">
        <f>Свод!K88-СТС!K88</f>
        <v>0</v>
      </c>
      <c r="L88" s="21">
        <f>Свод!L88-СТС!L88</f>
        <v>0</v>
      </c>
      <c r="M88" s="21">
        <f>Свод!M88-СТС!M88</f>
        <v>0</v>
      </c>
      <c r="N88" s="21">
        <f>Свод!N88-СТС!N88</f>
        <v>0</v>
      </c>
      <c r="O88" s="21">
        <f>Свод!O88-СТС!O88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661000</v>
      </c>
      <c r="E89" s="28">
        <f t="shared" ref="E89:O89" si="20">E90+E91+E92+E93</f>
        <v>0</v>
      </c>
      <c r="F89" s="28">
        <f t="shared" si="20"/>
        <v>112500</v>
      </c>
      <c r="G89" s="28">
        <f t="shared" si="20"/>
        <v>0</v>
      </c>
      <c r="H89" s="28">
        <f t="shared" si="20"/>
        <v>0</v>
      </c>
      <c r="I89" s="28">
        <f t="shared" si="20"/>
        <v>93500</v>
      </c>
      <c r="J89" s="28">
        <f t="shared" si="20"/>
        <v>8472000</v>
      </c>
      <c r="K89" s="28">
        <f t="shared" si="20"/>
        <v>0</v>
      </c>
      <c r="L89" s="28">
        <f t="shared" si="20"/>
        <v>574500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9913500</v>
      </c>
    </row>
    <row r="90" spans="1:16" ht="15.75">
      <c r="A90" s="34" t="s">
        <v>221</v>
      </c>
      <c r="B90" s="226" t="s">
        <v>137</v>
      </c>
      <c r="C90" s="209"/>
      <c r="D90" s="21">
        <f>Свод!D90-СТС!D90</f>
        <v>16000</v>
      </c>
      <c r="E90" s="21">
        <f>Свод!E90-СТС!E90</f>
        <v>0</v>
      </c>
      <c r="F90" s="21">
        <f>Свод!F90-СТС!F90</f>
        <v>112500</v>
      </c>
      <c r="G90" s="21">
        <f>Свод!G90-СТС!G90</f>
        <v>0</v>
      </c>
      <c r="H90" s="21">
        <f>Свод!H90-СТС!H90</f>
        <v>0</v>
      </c>
      <c r="I90" s="21">
        <f>Свод!I90-СТС!I90</f>
        <v>63500</v>
      </c>
      <c r="J90" s="21">
        <f>Свод!J90-СТС!J90</f>
        <v>62000</v>
      </c>
      <c r="K90" s="21">
        <f>Свод!K90-СТС!K90</f>
        <v>0</v>
      </c>
      <c r="L90" s="21">
        <f>Свод!L90-СТС!L90</f>
        <v>124500</v>
      </c>
      <c r="M90" s="21">
        <f>Свод!M90-СТС!M90</f>
        <v>0</v>
      </c>
      <c r="N90" s="21">
        <f>Свод!N90-СТС!N90</f>
        <v>0</v>
      </c>
      <c r="O90" s="21">
        <f>Свод!O90-СТС!O90</f>
        <v>0</v>
      </c>
      <c r="P90" s="20">
        <f t="shared" si="18"/>
        <v>378500</v>
      </c>
    </row>
    <row r="91" spans="1:16" ht="15.75">
      <c r="A91" s="34" t="s">
        <v>222</v>
      </c>
      <c r="B91" s="226" t="s">
        <v>139</v>
      </c>
      <c r="C91" s="209"/>
      <c r="D91" s="21">
        <f>Свод!D91-СТС!D91</f>
        <v>600000</v>
      </c>
      <c r="E91" s="21">
        <f>Свод!E91-СТС!E91</f>
        <v>0</v>
      </c>
      <c r="F91" s="21">
        <f>Свод!F91-СТС!F91</f>
        <v>0</v>
      </c>
      <c r="G91" s="21">
        <f>Свод!G91-СТС!G91</f>
        <v>0</v>
      </c>
      <c r="H91" s="21">
        <f>Свод!H91-СТС!H91</f>
        <v>0</v>
      </c>
      <c r="I91" s="21">
        <f>Свод!I91-СТС!I91</f>
        <v>0</v>
      </c>
      <c r="J91" s="21">
        <f>Свод!J91-СТС!J91</f>
        <v>8350000</v>
      </c>
      <c r="K91" s="21">
        <f>Свод!K91-СТС!K91</f>
        <v>0</v>
      </c>
      <c r="L91" s="21">
        <f>Свод!L91-СТС!L91</f>
        <v>450000</v>
      </c>
      <c r="M91" s="21">
        <f>Свод!M91-СТС!M91</f>
        <v>0</v>
      </c>
      <c r="N91" s="21">
        <f>Свод!N91-СТС!N91</f>
        <v>0</v>
      </c>
      <c r="O91" s="21">
        <f>Свод!O91-СТС!O91</f>
        <v>0</v>
      </c>
      <c r="P91" s="20">
        <f t="shared" si="18"/>
        <v>9400000</v>
      </c>
    </row>
    <row r="92" spans="1:16" ht="15.75">
      <c r="A92" s="34" t="s">
        <v>223</v>
      </c>
      <c r="B92" s="226" t="s">
        <v>141</v>
      </c>
      <c r="C92" s="209"/>
      <c r="D92" s="21">
        <f>Свод!D92-СТС!D92</f>
        <v>15000</v>
      </c>
      <c r="E92" s="21">
        <f>Свод!E92-СТС!E92</f>
        <v>0</v>
      </c>
      <c r="F92" s="21">
        <f>Свод!F92-СТС!F92</f>
        <v>0</v>
      </c>
      <c r="G92" s="21">
        <f>Свод!G92-СТС!G92</f>
        <v>0</v>
      </c>
      <c r="H92" s="21">
        <f>Свод!H92-СТС!H92</f>
        <v>0</v>
      </c>
      <c r="I92" s="21">
        <f>Свод!I92-СТС!I92</f>
        <v>30000</v>
      </c>
      <c r="J92" s="21">
        <f>Свод!J92-СТС!J92</f>
        <v>45000</v>
      </c>
      <c r="K92" s="21">
        <f>Свод!K92-СТС!K92</f>
        <v>0</v>
      </c>
      <c r="L92" s="21">
        <f>Свод!L92-СТС!L92</f>
        <v>0</v>
      </c>
      <c r="M92" s="21">
        <f>Свод!M92-СТС!M92</f>
        <v>0</v>
      </c>
      <c r="N92" s="21">
        <f>Свод!N92-СТС!N92</f>
        <v>0</v>
      </c>
      <c r="O92" s="21">
        <f>Свод!O92-СТС!O92</f>
        <v>0</v>
      </c>
      <c r="P92" s="20">
        <f t="shared" si="18"/>
        <v>90000</v>
      </c>
    </row>
    <row r="93" spans="1:16" ht="15.75">
      <c r="A93" s="34" t="s">
        <v>224</v>
      </c>
      <c r="B93" s="227" t="s">
        <v>143</v>
      </c>
      <c r="C93" s="220"/>
      <c r="D93" s="28">
        <f>D94+D95</f>
        <v>30000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15000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45000</v>
      </c>
    </row>
    <row r="94" spans="1:16" ht="15.75">
      <c r="A94" s="34" t="s">
        <v>225</v>
      </c>
      <c r="B94" s="226" t="s">
        <v>145</v>
      </c>
      <c r="C94" s="209"/>
      <c r="D94" s="21">
        <f>Свод!D94-СТС!D94</f>
        <v>30000</v>
      </c>
      <c r="E94" s="21">
        <f>Свод!E94-СТС!E94</f>
        <v>0</v>
      </c>
      <c r="F94" s="21">
        <f>Свод!F94-СТС!F94</f>
        <v>0</v>
      </c>
      <c r="G94" s="21">
        <f>Свод!G94-СТС!G94</f>
        <v>0</v>
      </c>
      <c r="H94" s="21">
        <f>Свод!H94-СТС!H94</f>
        <v>0</v>
      </c>
      <c r="I94" s="21">
        <f>Свод!I94-СТС!I94</f>
        <v>0</v>
      </c>
      <c r="J94" s="21">
        <f>Свод!J94-СТС!J94</f>
        <v>15000</v>
      </c>
      <c r="K94" s="21">
        <f>Свод!K94-СТС!K94</f>
        <v>0</v>
      </c>
      <c r="L94" s="21">
        <f>Свод!L94-СТС!L94</f>
        <v>0</v>
      </c>
      <c r="M94" s="21">
        <f>Свод!M94-СТС!M94</f>
        <v>0</v>
      </c>
      <c r="N94" s="21">
        <f>Свод!N94-СТС!N94</f>
        <v>0</v>
      </c>
      <c r="O94" s="21">
        <f>Свод!O94-СТС!O94</f>
        <v>0</v>
      </c>
      <c r="P94" s="20">
        <f t="shared" si="18"/>
        <v>45000</v>
      </c>
    </row>
    <row r="95" spans="1:16" ht="15.75">
      <c r="A95" s="34" t="s">
        <v>226</v>
      </c>
      <c r="B95" s="226" t="s">
        <v>202</v>
      </c>
      <c r="C95" s="209"/>
      <c r="D95" s="21">
        <f>Свод!D95-СТС!D95</f>
        <v>0</v>
      </c>
      <c r="E95" s="21">
        <f>Свод!E95-СТС!E95</f>
        <v>0</v>
      </c>
      <c r="F95" s="21">
        <f>Свод!F95-СТС!F95</f>
        <v>0</v>
      </c>
      <c r="G95" s="21">
        <f>Свод!G95-СТС!G95</f>
        <v>0</v>
      </c>
      <c r="H95" s="21">
        <f>Свод!H95-СТС!H95</f>
        <v>0</v>
      </c>
      <c r="I95" s="21">
        <f>Свод!I95-СТС!I95</f>
        <v>0</v>
      </c>
      <c r="J95" s="21">
        <f>Свод!J95-СТС!J95</f>
        <v>0</v>
      </c>
      <c r="K95" s="21">
        <f>Свод!K95-СТС!K95</f>
        <v>0</v>
      </c>
      <c r="L95" s="21">
        <f>Свод!L95-СТС!L95</f>
        <v>0</v>
      </c>
      <c r="M95" s="21">
        <f>Свод!M95-СТС!M95</f>
        <v>0</v>
      </c>
      <c r="N95" s="21">
        <f>Свод!N95-СТС!N95</f>
        <v>0</v>
      </c>
      <c r="O95" s="21">
        <f>Свод!O95-СТС!O95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21">
        <f>Свод!D96-СТС!D96</f>
        <v>683</v>
      </c>
      <c r="E96" s="21">
        <f>Свод!E96-СТС!E96</f>
        <v>0</v>
      </c>
      <c r="F96" s="21">
        <f>Свод!F96-СТС!F96</f>
        <v>4453</v>
      </c>
      <c r="G96" s="21">
        <f>Свод!G96-СТС!G96</f>
        <v>1</v>
      </c>
      <c r="H96" s="21">
        <f>Свод!H96-СТС!H96</f>
        <v>0</v>
      </c>
      <c r="I96" s="21">
        <f>Свод!I96-СТС!I96</f>
        <v>521</v>
      </c>
      <c r="J96" s="21">
        <f>Свод!J96-СТС!J96</f>
        <v>388</v>
      </c>
      <c r="K96" s="21">
        <f>Свод!K96-СТС!K96</f>
        <v>13</v>
      </c>
      <c r="L96" s="21">
        <f>Свод!L96-СТС!L96</f>
        <v>729</v>
      </c>
      <c r="M96" s="21">
        <f>Свод!M96-СТС!M96</f>
        <v>0</v>
      </c>
      <c r="N96" s="21">
        <f>Свод!N96-СТС!N96</f>
        <v>0</v>
      </c>
      <c r="O96" s="21">
        <f>Свод!O96-СТС!O96</f>
        <v>0</v>
      </c>
      <c r="P96" s="20">
        <f t="shared" si="18"/>
        <v>6788</v>
      </c>
    </row>
    <row r="97" spans="1:16" ht="38.25" customHeight="1">
      <c r="A97" s="35" t="s">
        <v>229</v>
      </c>
      <c r="B97" s="230" t="s">
        <v>230</v>
      </c>
      <c r="C97" s="229"/>
      <c r="D97" s="21">
        <f>Свод!D97-СТС!D97</f>
        <v>63</v>
      </c>
      <c r="E97" s="21">
        <f>Свод!E97-СТС!E97</f>
        <v>0</v>
      </c>
      <c r="F97" s="21">
        <f>Свод!F97-СТС!F97</f>
        <v>949</v>
      </c>
      <c r="G97" s="21">
        <f>Свод!G97-СТС!G97</f>
        <v>0</v>
      </c>
      <c r="H97" s="21">
        <f>Свод!H97-СТС!H97</f>
        <v>0</v>
      </c>
      <c r="I97" s="21">
        <f>Свод!I97-СТС!I97</f>
        <v>78</v>
      </c>
      <c r="J97" s="21">
        <f>Свод!J97-СТС!J97</f>
        <v>12</v>
      </c>
      <c r="K97" s="21">
        <f>Свод!K97-СТС!K97</f>
        <v>0</v>
      </c>
      <c r="L97" s="21">
        <f>Свод!L97-СТС!L97</f>
        <v>69</v>
      </c>
      <c r="M97" s="21">
        <f>Свод!M97-СТС!M97</f>
        <v>0</v>
      </c>
      <c r="N97" s="21">
        <f>Свод!N97-СТС!N97</f>
        <v>0</v>
      </c>
      <c r="O97" s="21">
        <f>Свод!O97-СТС!O97</f>
        <v>0</v>
      </c>
      <c r="P97" s="20">
        <f t="shared" si="18"/>
        <v>1171</v>
      </c>
    </row>
    <row r="98" spans="1:16" ht="115.5" customHeight="1">
      <c r="A98" s="24" t="s">
        <v>231</v>
      </c>
      <c r="B98" s="228" t="s">
        <v>232</v>
      </c>
      <c r="C98" s="229"/>
      <c r="D98" s="21">
        <f>Свод!D98-СТС!D98</f>
        <v>2278000</v>
      </c>
      <c r="E98" s="21">
        <f>Свод!E98-СТС!E98</f>
        <v>0</v>
      </c>
      <c r="F98" s="21">
        <f>Свод!F98-СТС!F98</f>
        <v>9606200</v>
      </c>
      <c r="G98" s="21">
        <f>Свод!G98-СТС!G98</f>
        <v>5000</v>
      </c>
      <c r="H98" s="21">
        <f>Свод!H98-СТС!H98</f>
        <v>0</v>
      </c>
      <c r="I98" s="21">
        <f>Свод!I98-СТС!I98</f>
        <v>647400</v>
      </c>
      <c r="J98" s="21">
        <f>Свод!J98-СТС!J98</f>
        <v>1424278</v>
      </c>
      <c r="K98" s="21">
        <f>Свод!K98-СТС!K98</f>
        <v>32500</v>
      </c>
      <c r="L98" s="21">
        <f>Свод!L98-СТС!L98</f>
        <v>2106000</v>
      </c>
      <c r="M98" s="21">
        <f>Свод!M98-СТС!M98</f>
        <v>0</v>
      </c>
      <c r="N98" s="21">
        <f>Свод!N98-СТС!N98</f>
        <v>0</v>
      </c>
      <c r="O98" s="21">
        <f>Свод!O98-СТС!O98</f>
        <v>0</v>
      </c>
      <c r="P98" s="20">
        <f t="shared" si="18"/>
        <v>16099378</v>
      </c>
    </row>
    <row r="99" spans="1:16" ht="43.5" customHeight="1">
      <c r="A99" s="24" t="s">
        <v>233</v>
      </c>
      <c r="B99" s="230" t="s">
        <v>230</v>
      </c>
      <c r="C99" s="229"/>
      <c r="D99" s="21">
        <f>Свод!D99-СТС!D99</f>
        <v>798000</v>
      </c>
      <c r="E99" s="21">
        <f>Свод!E99-СТС!E99</f>
        <v>0</v>
      </c>
      <c r="F99" s="21">
        <f>Свод!F99-СТС!F99</f>
        <v>1306500</v>
      </c>
      <c r="G99" s="21">
        <f>Свод!G99-СТС!G99</f>
        <v>0</v>
      </c>
      <c r="H99" s="21">
        <f>Свод!H99-СТС!H99</f>
        <v>0</v>
      </c>
      <c r="I99" s="21">
        <f>Свод!I99-СТС!I99</f>
        <v>94900</v>
      </c>
      <c r="J99" s="21">
        <f>Свод!J99-СТС!J99</f>
        <v>28500</v>
      </c>
      <c r="K99" s="21">
        <f>Свод!K99-СТС!K99</f>
        <v>0</v>
      </c>
      <c r="L99" s="21">
        <f>Свод!L99-СТС!L99</f>
        <v>211500</v>
      </c>
      <c r="M99" s="21">
        <f>Свод!M99-СТС!M99</f>
        <v>0</v>
      </c>
      <c r="N99" s="21">
        <f>Свод!N99-СТС!N99</f>
        <v>0</v>
      </c>
      <c r="O99" s="21">
        <f>Свод!O99-СТС!O99</f>
        <v>0</v>
      </c>
      <c r="P99" s="20">
        <f t="shared" si="18"/>
        <v>2439400</v>
      </c>
    </row>
    <row r="100" spans="1:16" ht="121.5" customHeight="1">
      <c r="A100" s="24" t="s">
        <v>234</v>
      </c>
      <c r="B100" s="228" t="s">
        <v>235</v>
      </c>
      <c r="C100" s="229"/>
      <c r="D100" s="21">
        <f>Свод!D100-СТС!D100</f>
        <v>36</v>
      </c>
      <c r="E100" s="21">
        <f>Свод!E100-СТС!E100</f>
        <v>0</v>
      </c>
      <c r="F100" s="21">
        <f>Свод!F100-СТС!F100</f>
        <v>1753</v>
      </c>
      <c r="G100" s="21">
        <f>Свод!G100-СТС!G100</f>
        <v>0</v>
      </c>
      <c r="H100" s="21">
        <f>Свод!H100-СТС!H100</f>
        <v>0</v>
      </c>
      <c r="I100" s="21">
        <f>Свод!I100-СТС!I100</f>
        <v>148</v>
      </c>
      <c r="J100" s="21">
        <f>Свод!J100-СТС!J100</f>
        <v>1070</v>
      </c>
      <c r="K100" s="21">
        <f>Свод!K100-СТС!K100</f>
        <v>6</v>
      </c>
      <c r="L100" s="21">
        <f>Свод!L100-СТС!L100</f>
        <v>601</v>
      </c>
      <c r="M100" s="21">
        <f>Свод!M100-СТС!M100</f>
        <v>0</v>
      </c>
      <c r="N100" s="21">
        <f>Свод!N100-СТС!N100</f>
        <v>0</v>
      </c>
      <c r="O100" s="21">
        <f>Свод!O100-СТС!O100</f>
        <v>0</v>
      </c>
      <c r="P100" s="20">
        <f t="shared" si="18"/>
        <v>3614</v>
      </c>
    </row>
    <row r="101" spans="1:16" ht="39" customHeight="1">
      <c r="A101" s="24" t="s">
        <v>236</v>
      </c>
      <c r="B101" s="230" t="s">
        <v>230</v>
      </c>
      <c r="C101" s="229"/>
      <c r="D101" s="21">
        <f>Свод!D101-СТС!D101</f>
        <v>3</v>
      </c>
      <c r="E101" s="21">
        <f>Свод!E101-СТС!E101</f>
        <v>0</v>
      </c>
      <c r="F101" s="21">
        <f>Свод!F101-СТС!F101</f>
        <v>172</v>
      </c>
      <c r="G101" s="21">
        <f>Свод!G101-СТС!G101</f>
        <v>0</v>
      </c>
      <c r="H101" s="21">
        <f>Свод!H101-СТС!H101</f>
        <v>0</v>
      </c>
      <c r="I101" s="21">
        <f>Свод!I101-СТС!I101</f>
        <v>35</v>
      </c>
      <c r="J101" s="21">
        <f>Свод!J101-СТС!J101</f>
        <v>68</v>
      </c>
      <c r="K101" s="21">
        <f>Свод!K101-СТС!K101</f>
        <v>0</v>
      </c>
      <c r="L101" s="21">
        <f>Свод!L101-СТС!L101</f>
        <v>85</v>
      </c>
      <c r="M101" s="21">
        <f>Свод!M101-СТС!M101</f>
        <v>0</v>
      </c>
      <c r="N101" s="21">
        <f>Свод!N101-СТС!N101</f>
        <v>0</v>
      </c>
      <c r="O101" s="21">
        <f>Свод!O101-СТС!O101</f>
        <v>0</v>
      </c>
      <c r="P101" s="20">
        <f t="shared" si="18"/>
        <v>363</v>
      </c>
    </row>
    <row r="102" spans="1:16" ht="117.75" customHeight="1">
      <c r="A102" s="24" t="s">
        <v>237</v>
      </c>
      <c r="B102" s="228" t="s">
        <v>238</v>
      </c>
      <c r="C102" s="229"/>
      <c r="D102" s="21">
        <f>Свод!D102-СТС!D102</f>
        <v>893900</v>
      </c>
      <c r="E102" s="21">
        <f>Свод!E102-СТС!E102</f>
        <v>0</v>
      </c>
      <c r="F102" s="21">
        <f>Свод!F102-СТС!F102</f>
        <v>17546400</v>
      </c>
      <c r="G102" s="21">
        <f>Свод!G102-СТС!G102</f>
        <v>0</v>
      </c>
      <c r="H102" s="21">
        <f>Свод!H102-СТС!H102</f>
        <v>0</v>
      </c>
      <c r="I102" s="21">
        <f>Свод!I102-СТС!I102</f>
        <v>222900</v>
      </c>
      <c r="J102" s="21">
        <f>Свод!J102-СТС!J102</f>
        <v>3356363</v>
      </c>
      <c r="K102" s="21">
        <f>Свод!K102-СТС!K102</f>
        <v>15000</v>
      </c>
      <c r="L102" s="21">
        <f>Свод!L102-СТС!L102</f>
        <v>1971000</v>
      </c>
      <c r="M102" s="21">
        <f>Свод!M102-СТС!M102</f>
        <v>0</v>
      </c>
      <c r="N102" s="21">
        <f>Свод!N102-СТС!N102</f>
        <v>0</v>
      </c>
      <c r="O102" s="21">
        <f>Свод!O102-СТС!O102</f>
        <v>0</v>
      </c>
      <c r="P102" s="20">
        <f t="shared" si="18"/>
        <v>24005563</v>
      </c>
    </row>
    <row r="103" spans="1:16" ht="36.75" customHeight="1">
      <c r="A103" s="24" t="s">
        <v>239</v>
      </c>
      <c r="B103" s="230" t="s">
        <v>230</v>
      </c>
      <c r="C103" s="229"/>
      <c r="D103" s="21">
        <f>Свод!D103-СТС!D103</f>
        <v>102000</v>
      </c>
      <c r="E103" s="21">
        <f>Свод!E103-СТС!E103</f>
        <v>0</v>
      </c>
      <c r="F103" s="21">
        <f>Свод!F103-СТС!F103</f>
        <v>258600</v>
      </c>
      <c r="G103" s="21">
        <f>Свод!G103-СТС!G103</f>
        <v>0</v>
      </c>
      <c r="H103" s="21">
        <f>Свод!H103-СТС!H103</f>
        <v>0</v>
      </c>
      <c r="I103" s="21">
        <f>Свод!I103-СТС!I103</f>
        <v>55900</v>
      </c>
      <c r="J103" s="21">
        <f>Свод!J103-СТС!J103</f>
        <v>348000</v>
      </c>
      <c r="K103" s="21">
        <f>Свод!K103-СТС!K103</f>
        <v>0</v>
      </c>
      <c r="L103" s="21">
        <f>Свод!L103-СТС!L103</f>
        <v>437500</v>
      </c>
      <c r="M103" s="21">
        <f>Свод!M103-СТС!M103</f>
        <v>0</v>
      </c>
      <c r="N103" s="21">
        <f>Свод!N103-СТС!N103</f>
        <v>0</v>
      </c>
      <c r="O103" s="21">
        <f>Свод!O103-СТС!O103</f>
        <v>0</v>
      </c>
      <c r="P103" s="20">
        <f t="shared" si="18"/>
        <v>1202000</v>
      </c>
    </row>
    <row r="104" spans="1:16" ht="54.75" customHeight="1">
      <c r="A104" s="24" t="s">
        <v>240</v>
      </c>
      <c r="B104" s="231" t="s">
        <v>241</v>
      </c>
      <c r="C104" s="232"/>
      <c r="D104" s="36">
        <f>D105+D108</f>
        <v>4344173</v>
      </c>
      <c r="E104" s="36">
        <f t="shared" ref="E104:O104" si="22">E105+E108</f>
        <v>0</v>
      </c>
      <c r="F104" s="36">
        <f t="shared" si="22"/>
        <v>5979354</v>
      </c>
      <c r="G104" s="36">
        <f t="shared" si="22"/>
        <v>12000</v>
      </c>
      <c r="H104" s="36">
        <f t="shared" si="22"/>
        <v>0</v>
      </c>
      <c r="I104" s="36">
        <f t="shared" si="22"/>
        <v>1401015.12</v>
      </c>
      <c r="J104" s="36">
        <f t="shared" si="22"/>
        <v>8269234</v>
      </c>
      <c r="K104" s="36">
        <f t="shared" si="22"/>
        <v>167500</v>
      </c>
      <c r="L104" s="36">
        <f t="shared" si="22"/>
        <v>8408546</v>
      </c>
      <c r="M104" s="36">
        <f t="shared" si="22"/>
        <v>300</v>
      </c>
      <c r="N104" s="36">
        <f t="shared" si="22"/>
        <v>0</v>
      </c>
      <c r="O104" s="36">
        <f t="shared" si="22"/>
        <v>0</v>
      </c>
      <c r="P104" s="20">
        <f t="shared" si="18"/>
        <v>28582122.120000001</v>
      </c>
    </row>
    <row r="105" spans="1:16" ht="54.75" customHeight="1">
      <c r="A105" s="24" t="s">
        <v>243</v>
      </c>
      <c r="B105" s="231" t="s">
        <v>244</v>
      </c>
      <c r="C105" s="232"/>
      <c r="D105" s="36">
        <f>D106+D107</f>
        <v>3076500</v>
      </c>
      <c r="E105" s="36">
        <f t="shared" ref="E105:O105" si="23">E106+E107</f>
        <v>0</v>
      </c>
      <c r="F105" s="36">
        <f t="shared" si="23"/>
        <v>3102696</v>
      </c>
      <c r="G105" s="36">
        <f t="shared" si="23"/>
        <v>2000</v>
      </c>
      <c r="H105" s="36">
        <f t="shared" si="23"/>
        <v>0</v>
      </c>
      <c r="I105" s="36">
        <f t="shared" si="23"/>
        <v>962474</v>
      </c>
      <c r="J105" s="36">
        <f t="shared" si="23"/>
        <v>3910089</v>
      </c>
      <c r="K105" s="36">
        <f t="shared" si="23"/>
        <v>132500</v>
      </c>
      <c r="L105" s="36">
        <f t="shared" si="23"/>
        <v>5486889</v>
      </c>
      <c r="M105" s="36">
        <f t="shared" si="23"/>
        <v>300</v>
      </c>
      <c r="N105" s="36">
        <f t="shared" si="23"/>
        <v>0</v>
      </c>
      <c r="O105" s="36">
        <f t="shared" si="23"/>
        <v>0</v>
      </c>
      <c r="P105" s="20">
        <f t="shared" si="18"/>
        <v>16673448</v>
      </c>
    </row>
    <row r="106" spans="1:16" ht="49.5" customHeight="1">
      <c r="A106" s="24" t="s">
        <v>246</v>
      </c>
      <c r="B106" s="230" t="s">
        <v>247</v>
      </c>
      <c r="C106" s="229"/>
      <c r="D106" s="21">
        <f>Свод!D106-СТС!D106</f>
        <v>2861500</v>
      </c>
      <c r="E106" s="21">
        <f>Свод!E106-СТС!E106</f>
        <v>0</v>
      </c>
      <c r="F106" s="21">
        <f>Свод!F106-СТС!F106</f>
        <v>2456600</v>
      </c>
      <c r="G106" s="21">
        <f>Свод!G106-СТС!G106</f>
        <v>2000</v>
      </c>
      <c r="H106" s="21">
        <f>Свод!H106-СТС!H106</f>
        <v>0</v>
      </c>
      <c r="I106" s="21">
        <f>Свод!I106-СТС!I106</f>
        <v>856000</v>
      </c>
      <c r="J106" s="21">
        <f>Свод!J106-СТС!J106</f>
        <v>2284472</v>
      </c>
      <c r="K106" s="21">
        <f>Свод!K106-СТС!K106</f>
        <v>125000</v>
      </c>
      <c r="L106" s="21">
        <f>Свод!L106-СТС!L106</f>
        <v>4368000</v>
      </c>
      <c r="M106" s="21">
        <f>Свод!M106-СТС!M106</f>
        <v>0</v>
      </c>
      <c r="N106" s="21">
        <f>Свод!N106-СТС!N106</f>
        <v>0</v>
      </c>
      <c r="O106" s="21">
        <f>Свод!O106-СТС!O106</f>
        <v>0</v>
      </c>
      <c r="P106" s="20">
        <f t="shared" si="18"/>
        <v>12953572</v>
      </c>
    </row>
    <row r="107" spans="1:16" ht="49.5" customHeight="1">
      <c r="A107" s="24" t="s">
        <v>249</v>
      </c>
      <c r="B107" s="230" t="s">
        <v>250</v>
      </c>
      <c r="C107" s="229"/>
      <c r="D107" s="21">
        <f>Свод!D107-СТС!D107</f>
        <v>215000</v>
      </c>
      <c r="E107" s="21">
        <f>Свод!E107-СТС!E107</f>
        <v>0</v>
      </c>
      <c r="F107" s="21">
        <f>Свод!F107-СТС!F107</f>
        <v>646096</v>
      </c>
      <c r="G107" s="21">
        <f>Свод!G107-СТС!G107</f>
        <v>0</v>
      </c>
      <c r="H107" s="21">
        <f>Свод!H107-СТС!H107</f>
        <v>0</v>
      </c>
      <c r="I107" s="21">
        <f>Свод!I107-СТС!I107</f>
        <v>106474</v>
      </c>
      <c r="J107" s="21">
        <f>Свод!J107-СТС!J107</f>
        <v>1625617</v>
      </c>
      <c r="K107" s="21">
        <f>Свод!K107-СТС!K107</f>
        <v>7500</v>
      </c>
      <c r="L107" s="21">
        <f>Свод!L107-СТС!L107</f>
        <v>1118889</v>
      </c>
      <c r="M107" s="21">
        <f>Свод!M107-СТС!M107</f>
        <v>300</v>
      </c>
      <c r="N107" s="21">
        <f>Свод!N107-СТС!N107</f>
        <v>0</v>
      </c>
      <c r="O107" s="21">
        <f>Свод!O107-СТС!O107</f>
        <v>0</v>
      </c>
      <c r="P107" s="20">
        <f t="shared" si="18"/>
        <v>3719876</v>
      </c>
    </row>
    <row r="108" spans="1:16" ht="54" customHeight="1">
      <c r="A108" s="24" t="s">
        <v>251</v>
      </c>
      <c r="B108" s="231" t="s">
        <v>252</v>
      </c>
      <c r="C108" s="232"/>
      <c r="D108" s="36">
        <f>D109+D110</f>
        <v>1267673</v>
      </c>
      <c r="E108" s="36">
        <f t="shared" ref="E108:O108" si="24">E109+E110</f>
        <v>0</v>
      </c>
      <c r="F108" s="36">
        <f t="shared" si="24"/>
        <v>2876658</v>
      </c>
      <c r="G108" s="36">
        <f t="shared" si="24"/>
        <v>10000</v>
      </c>
      <c r="H108" s="36">
        <f t="shared" si="24"/>
        <v>0</v>
      </c>
      <c r="I108" s="36">
        <f t="shared" si="24"/>
        <v>438541.12</v>
      </c>
      <c r="J108" s="36">
        <f t="shared" si="24"/>
        <v>4359145</v>
      </c>
      <c r="K108" s="36">
        <f t="shared" si="24"/>
        <v>35000</v>
      </c>
      <c r="L108" s="36">
        <f t="shared" si="24"/>
        <v>2921657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11908674.120000001</v>
      </c>
    </row>
    <row r="109" spans="1:16" ht="45" customHeight="1">
      <c r="A109" s="37" t="s">
        <v>254</v>
      </c>
      <c r="B109" s="230" t="s">
        <v>247</v>
      </c>
      <c r="C109" s="229"/>
      <c r="D109" s="21">
        <f>Свод!D109-СТС!D109</f>
        <v>453300</v>
      </c>
      <c r="E109" s="21">
        <f>Свод!E109-СТС!E109</f>
        <v>0</v>
      </c>
      <c r="F109" s="21">
        <f>Свод!F109-СТС!F109</f>
        <v>1018156</v>
      </c>
      <c r="G109" s="21">
        <f>Свод!G109-СТС!G109</f>
        <v>5000</v>
      </c>
      <c r="H109" s="21">
        <f>Свод!H109-СТС!H109</f>
        <v>0</v>
      </c>
      <c r="I109" s="21">
        <f>Свод!I109-СТС!I109</f>
        <v>201309</v>
      </c>
      <c r="J109" s="21">
        <f>Свод!J109-СТС!J109</f>
        <v>817228</v>
      </c>
      <c r="K109" s="21">
        <f>Свод!K109-СТС!K109</f>
        <v>15000</v>
      </c>
      <c r="L109" s="21">
        <f>Свод!L109-СТС!L109</f>
        <v>756321</v>
      </c>
      <c r="M109" s="21">
        <f>Свод!M109-СТС!M109</f>
        <v>0</v>
      </c>
      <c r="N109" s="21">
        <f>Свод!N109-СТС!N109</f>
        <v>0</v>
      </c>
      <c r="O109" s="21">
        <f>Свод!O109-СТС!O109</f>
        <v>0</v>
      </c>
      <c r="P109" s="20">
        <f t="shared" si="18"/>
        <v>3266314</v>
      </c>
    </row>
    <row r="110" spans="1:16" ht="47.25" customHeight="1">
      <c r="A110" s="24" t="s">
        <v>256</v>
      </c>
      <c r="B110" s="230" t="s">
        <v>257</v>
      </c>
      <c r="C110" s="229"/>
      <c r="D110" s="21">
        <f>Свод!D110-СТС!D110</f>
        <v>814373</v>
      </c>
      <c r="E110" s="21">
        <f>Свод!E110-СТС!E110</f>
        <v>0</v>
      </c>
      <c r="F110" s="21">
        <f>Свод!F110-СТС!F110</f>
        <v>1858502</v>
      </c>
      <c r="G110" s="21">
        <f>Свод!G110-СТС!G110</f>
        <v>5000</v>
      </c>
      <c r="H110" s="21">
        <f>Свод!H110-СТС!H110</f>
        <v>0</v>
      </c>
      <c r="I110" s="21">
        <f>Свод!I110-СТС!I110</f>
        <v>237232.12</v>
      </c>
      <c r="J110" s="21">
        <f>Свод!J110-СТС!J110</f>
        <v>3541917</v>
      </c>
      <c r="K110" s="21">
        <f>Свод!K110-СТС!K110</f>
        <v>20000</v>
      </c>
      <c r="L110" s="21">
        <f>Свод!L110-СТС!L110</f>
        <v>2165336</v>
      </c>
      <c r="M110" s="21">
        <f>Свод!M110-СТС!M110</f>
        <v>0</v>
      </c>
      <c r="N110" s="21">
        <f>Свод!N110-СТС!N110</f>
        <v>0</v>
      </c>
      <c r="O110" s="21">
        <f>Свод!O110-СТС!O110</f>
        <v>0</v>
      </c>
      <c r="P110" s="20">
        <f t="shared" si="18"/>
        <v>8642360.120000001</v>
      </c>
    </row>
    <row r="111" spans="1:16" ht="55.5" customHeight="1">
      <c r="A111" s="24" t="s">
        <v>259</v>
      </c>
      <c r="B111" s="233" t="s">
        <v>260</v>
      </c>
      <c r="C111" s="234"/>
      <c r="D111" s="82">
        <f>D57-D75-D106-D109</f>
        <v>4057600</v>
      </c>
      <c r="E111" s="38">
        <f t="shared" ref="E111:O111" si="25">E57-E75-E106-E109</f>
        <v>0</v>
      </c>
      <c r="F111" s="38">
        <f t="shared" si="25"/>
        <v>10733044</v>
      </c>
      <c r="G111" s="82">
        <f>G57-G75-G106-G109</f>
        <v>5000</v>
      </c>
      <c r="H111" s="38">
        <f t="shared" si="25"/>
        <v>5000</v>
      </c>
      <c r="I111" s="38">
        <f t="shared" si="25"/>
        <v>818591</v>
      </c>
      <c r="J111" s="38">
        <f t="shared" si="25"/>
        <v>2254050</v>
      </c>
      <c r="K111" s="38">
        <f t="shared" si="25"/>
        <v>25000</v>
      </c>
      <c r="L111" s="38">
        <f t="shared" si="25"/>
        <v>3787379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21685664</v>
      </c>
    </row>
    <row r="112" spans="1:16" ht="71.25" customHeight="1">
      <c r="A112" s="24" t="s">
        <v>261</v>
      </c>
      <c r="B112" s="233" t="s">
        <v>262</v>
      </c>
      <c r="C112" s="234"/>
      <c r="D112" s="38">
        <f>D113+D114</f>
        <v>2436021</v>
      </c>
      <c r="E112" s="38">
        <f t="shared" ref="E112:O112" si="26">E113+E114</f>
        <v>0</v>
      </c>
      <c r="F112" s="38">
        <f t="shared" si="26"/>
        <v>16498222</v>
      </c>
      <c r="G112" s="38">
        <f t="shared" si="26"/>
        <v>0</v>
      </c>
      <c r="H112" s="38">
        <f t="shared" si="26"/>
        <v>0</v>
      </c>
      <c r="I112" s="38">
        <f t="shared" si="26"/>
        <v>748624.88</v>
      </c>
      <c r="J112" s="38">
        <f t="shared" si="26"/>
        <v>15349916</v>
      </c>
      <c r="K112" s="38">
        <f t="shared" si="26"/>
        <v>22500</v>
      </c>
      <c r="L112" s="38">
        <f t="shared" si="26"/>
        <v>2462113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37517396.879999995</v>
      </c>
    </row>
    <row r="113" spans="1:16" ht="49.5" customHeight="1">
      <c r="A113" s="24" t="s">
        <v>263</v>
      </c>
      <c r="B113" s="233" t="s">
        <v>264</v>
      </c>
      <c r="C113" s="234"/>
      <c r="D113" s="38">
        <f t="shared" ref="D113:O113" si="27">D98-D109</f>
        <v>1824700</v>
      </c>
      <c r="E113" s="38">
        <f t="shared" si="27"/>
        <v>0</v>
      </c>
      <c r="F113" s="38">
        <f t="shared" si="27"/>
        <v>8588044</v>
      </c>
      <c r="G113" s="38">
        <f t="shared" si="27"/>
        <v>0</v>
      </c>
      <c r="H113" s="38">
        <f t="shared" si="27"/>
        <v>0</v>
      </c>
      <c r="I113" s="38">
        <f t="shared" si="27"/>
        <v>446091</v>
      </c>
      <c r="J113" s="38">
        <f t="shared" si="27"/>
        <v>607050</v>
      </c>
      <c r="K113" s="38">
        <f t="shared" si="27"/>
        <v>17500</v>
      </c>
      <c r="L113" s="38">
        <f t="shared" si="27"/>
        <v>1349679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12833064</v>
      </c>
    </row>
    <row r="114" spans="1:16" ht="47.25" customHeight="1">
      <c r="A114" s="24" t="s">
        <v>265</v>
      </c>
      <c r="B114" s="235" t="s">
        <v>266</v>
      </c>
      <c r="C114" s="236"/>
      <c r="D114" s="21">
        <f>Свод!D114-СТС!D114</f>
        <v>611321</v>
      </c>
      <c r="E114" s="21">
        <f>Свод!E114-СТС!E114</f>
        <v>0</v>
      </c>
      <c r="F114" s="21">
        <f>Свод!F114-СТС!F114</f>
        <v>7910178</v>
      </c>
      <c r="G114" s="21">
        <f>Свод!G114-СТС!G114</f>
        <v>0</v>
      </c>
      <c r="H114" s="21">
        <f>Свод!H114-СТС!H114</f>
        <v>0</v>
      </c>
      <c r="I114" s="21">
        <f>Свод!I114-СТС!I114</f>
        <v>302533.88</v>
      </c>
      <c r="J114" s="21">
        <f>Свод!J114-СТС!J114</f>
        <v>14742866</v>
      </c>
      <c r="K114" s="21">
        <f>Свод!K114-СТС!K114</f>
        <v>5000</v>
      </c>
      <c r="L114" s="21">
        <f>Свод!L114-СТС!L114</f>
        <v>1112434</v>
      </c>
      <c r="M114" s="21">
        <f>Свод!M114-СТС!M114</f>
        <v>0</v>
      </c>
      <c r="N114" s="21">
        <f>Свод!N114-СТС!N114</f>
        <v>0</v>
      </c>
      <c r="O114" s="21">
        <f>Свод!O114-СТС!O114</f>
        <v>0</v>
      </c>
      <c r="P114" s="20">
        <f t="shared" si="18"/>
        <v>24684332.880000003</v>
      </c>
    </row>
    <row r="115" spans="1:16" ht="103.5" customHeight="1">
      <c r="A115" s="24" t="s">
        <v>267</v>
      </c>
      <c r="B115" s="230" t="s">
        <v>268</v>
      </c>
      <c r="C115" s="229"/>
      <c r="D115" s="21">
        <f>Свод!D115-СТС!D115</f>
        <v>168</v>
      </c>
      <c r="E115" s="21">
        <f>Свод!E115-СТС!E115</f>
        <v>0</v>
      </c>
      <c r="F115" s="21">
        <f>Свод!F115-СТС!F115</f>
        <v>2174</v>
      </c>
      <c r="G115" s="21">
        <f>Свод!G115-СТС!G115</f>
        <v>2</v>
      </c>
      <c r="H115" s="21">
        <f>Свод!H115-СТС!H115</f>
        <v>0</v>
      </c>
      <c r="I115" s="21">
        <f>Свод!I115-СТС!I115</f>
        <v>395</v>
      </c>
      <c r="J115" s="21">
        <f>Свод!J115-СТС!J115</f>
        <v>1040</v>
      </c>
      <c r="K115" s="21">
        <f>Свод!K115-СТС!K115</f>
        <v>14</v>
      </c>
      <c r="L115" s="21">
        <f>Свод!L115-СТС!L115</f>
        <v>1620</v>
      </c>
      <c r="M115" s="21">
        <f>Свод!M115-СТС!M115</f>
        <v>0</v>
      </c>
      <c r="N115" s="21">
        <f>Свод!N115-СТС!N115</f>
        <v>0</v>
      </c>
      <c r="O115" s="21">
        <f>Свод!O115-СТС!O115</f>
        <v>0</v>
      </c>
      <c r="P115" s="20">
        <f t="shared" si="18"/>
        <v>5413</v>
      </c>
    </row>
    <row r="116" spans="1:16" ht="135.75" customHeight="1">
      <c r="A116" s="24" t="s">
        <v>269</v>
      </c>
      <c r="B116" s="230" t="s">
        <v>270</v>
      </c>
      <c r="C116" s="229"/>
      <c r="D116" s="21">
        <f>Свод!D116-СТС!D116</f>
        <v>1</v>
      </c>
      <c r="E116" s="21">
        <f>Свод!E116-СТС!E116</f>
        <v>0</v>
      </c>
      <c r="F116" s="21">
        <f>Свод!F116-СТС!F116</f>
        <v>463</v>
      </c>
      <c r="G116" s="21">
        <f>Свод!G116-СТС!G116</f>
        <v>0</v>
      </c>
      <c r="H116" s="21">
        <f>Свод!H116-СТС!H116</f>
        <v>0</v>
      </c>
      <c r="I116" s="21">
        <f>Свод!I116-СТС!I116</f>
        <v>5</v>
      </c>
      <c r="J116" s="21">
        <f>Свод!J116-СТС!J116</f>
        <v>341</v>
      </c>
      <c r="K116" s="21">
        <f>Свод!K116-СТС!K116</f>
        <v>0</v>
      </c>
      <c r="L116" s="21">
        <f>Свод!L116-СТС!L116</f>
        <v>37</v>
      </c>
      <c r="M116" s="21">
        <f>Свод!M116-СТС!M116</f>
        <v>0</v>
      </c>
      <c r="N116" s="21">
        <f>Свод!N116-СТС!N116</f>
        <v>0</v>
      </c>
      <c r="O116" s="21">
        <f>Свод!O116-СТС!O116</f>
        <v>0</v>
      </c>
      <c r="P116" s="20">
        <f t="shared" si="18"/>
        <v>847</v>
      </c>
    </row>
    <row r="117" spans="1:16" ht="108" customHeight="1">
      <c r="A117" s="24" t="s">
        <v>271</v>
      </c>
      <c r="B117" s="208" t="s">
        <v>272</v>
      </c>
      <c r="C117" s="209"/>
      <c r="D117" s="21">
        <f>Свод!D117-СТС!D117</f>
        <v>35</v>
      </c>
      <c r="E117" s="21">
        <f>Свод!E117-СТС!E117</f>
        <v>0</v>
      </c>
      <c r="F117" s="21">
        <f>Свод!F117-СТС!F117</f>
        <v>315</v>
      </c>
      <c r="G117" s="21">
        <f>Свод!G117-СТС!G117</f>
        <v>0</v>
      </c>
      <c r="H117" s="21">
        <f>Свод!H117-СТС!H117</f>
        <v>0</v>
      </c>
      <c r="I117" s="21">
        <f>Свод!I117-СТС!I117</f>
        <v>32</v>
      </c>
      <c r="J117" s="21">
        <f>Свод!J117-СТС!J117</f>
        <v>5</v>
      </c>
      <c r="K117" s="21">
        <f>Свод!K117-СТС!K117</f>
        <v>1</v>
      </c>
      <c r="L117" s="21">
        <f>Свод!L117-СТС!L117</f>
        <v>75</v>
      </c>
      <c r="M117" s="21">
        <f>Свод!M117-СТС!M117</f>
        <v>0</v>
      </c>
      <c r="N117" s="21">
        <f>Свод!N117-СТС!N117</f>
        <v>0</v>
      </c>
      <c r="O117" s="21">
        <f>Свод!O117-СТС!O117</f>
        <v>0</v>
      </c>
      <c r="P117" s="20">
        <f t="shared" si="18"/>
        <v>463</v>
      </c>
    </row>
    <row r="118" spans="1:16" ht="70.5" customHeight="1">
      <c r="A118" s="24" t="s">
        <v>273</v>
      </c>
      <c r="B118" s="237" t="s">
        <v>274</v>
      </c>
      <c r="C118" s="237"/>
      <c r="D118" s="21">
        <f>Свод!D118-СТС!D118</f>
        <v>153</v>
      </c>
      <c r="E118" s="21">
        <f>Свод!E118-СТС!E118</f>
        <v>0</v>
      </c>
      <c r="F118" s="21">
        <f>Свод!F118-СТС!F118</f>
        <v>5408</v>
      </c>
      <c r="G118" s="21">
        <f>Свод!G118-СТС!G118</f>
        <v>2</v>
      </c>
      <c r="H118" s="21">
        <f>Свод!H118-СТС!H118</f>
        <v>1</v>
      </c>
      <c r="I118" s="21">
        <f>Свод!I118-СТС!I118</f>
        <v>322</v>
      </c>
      <c r="J118" s="21">
        <f>Свод!J118-СТС!J118</f>
        <v>1443</v>
      </c>
      <c r="K118" s="21">
        <f>Свод!K118-СТС!K118</f>
        <v>0</v>
      </c>
      <c r="L118" s="21">
        <f>Свод!L118-СТС!L118</f>
        <v>523</v>
      </c>
      <c r="M118" s="21">
        <f>Свод!M118-СТС!M118</f>
        <v>269</v>
      </c>
      <c r="N118" s="21">
        <f>Свод!N118-СТС!N118</f>
        <v>0</v>
      </c>
      <c r="O118" s="21">
        <f>Свод!O118-СТС!O118</f>
        <v>0</v>
      </c>
      <c r="P118" s="20">
        <f t="shared" si="18"/>
        <v>8121</v>
      </c>
    </row>
    <row r="119" spans="1:16" ht="71.25" customHeight="1">
      <c r="A119" s="24" t="s">
        <v>275</v>
      </c>
      <c r="B119" s="237" t="s">
        <v>276</v>
      </c>
      <c r="C119" s="237"/>
      <c r="D119" s="21">
        <f>Свод!D119-СТС!D119</f>
        <v>58093570</v>
      </c>
      <c r="E119" s="21">
        <f>Свод!E119-СТС!E119</f>
        <v>0</v>
      </c>
      <c r="F119" s="21">
        <f>Свод!F119-СТС!F119</f>
        <v>12757025.119999999</v>
      </c>
      <c r="G119" s="21">
        <f>Свод!G119-СТС!G119</f>
        <v>2000</v>
      </c>
      <c r="H119" s="21">
        <f>Свод!H119-СТС!H119</f>
        <v>5000</v>
      </c>
      <c r="I119" s="21">
        <f>Свод!I119-СТС!I119</f>
        <v>2866099</v>
      </c>
      <c r="J119" s="21">
        <f>Свод!J119-СТС!J119</f>
        <v>42998533</v>
      </c>
      <c r="K119" s="21">
        <f>Свод!K119-СТС!K119</f>
        <v>0</v>
      </c>
      <c r="L119" s="21">
        <f>Свод!L119-СТС!L119</f>
        <v>2112371</v>
      </c>
      <c r="M119" s="21">
        <f>Свод!M119-СТС!M119</f>
        <v>78259</v>
      </c>
      <c r="N119" s="21">
        <f>Свод!N119-СТС!N119</f>
        <v>0</v>
      </c>
      <c r="O119" s="21">
        <f>Свод!O119-СТС!O119</f>
        <v>0</v>
      </c>
      <c r="P119" s="40">
        <f t="shared" si="18"/>
        <v>118912857.12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3504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21">
        <f>Свод!P121-СТС!P121</f>
        <v>638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21">
        <f>Свод!P122-СТС!P122</f>
        <v>1907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1">
        <f>Свод!P123-СТС!P123</f>
        <v>959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1202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1">
        <f>Свод!P125-СТС!P125</f>
        <v>1010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1">
        <f>Свод!P126-СТС!P126</f>
        <v>66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1">
        <f>Свод!P127-СТС!P127</f>
        <v>126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jmBxc4hUDYo2yRofVP3V74Xp1fwE9LHy7uMu+obcBAwqebfLAaxQ8dKV+bj+vZIkSYrzv1hNnedL+P924WplHA==" saltValue="SaxsdFKLR9pSvrCcZJ8Y5A==" spinCount="100000" sheet="1" objects="1" scenarios="1" selectLockedCells="1" selectUnlockedCells="1"/>
  <protectedRanges>
    <protectedRange sqref="D21:O26 D114:O119 D109:O110 D106:O107 D94:O103 D90:O92 D87:O88 D83:O85 D80:O81 D76:O78 D73:O74 D69:O71 D62:O67 D58:O60 D54:O55 D50:O52 D47:O48 D43:O45 D40:O41 D36:O38 D32:O33 D28:O30 P121:P123 P125:P127" name="Диапазон1"/>
    <protectedRange sqref="D111:O111" name="Диапазон21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41" zoomScale="70" workbookViewId="0">
      <selection activeCell="F115" sqref="F115"/>
    </sheetView>
  </sheetViews>
  <sheetFormatPr defaultRowHeight="15"/>
  <cols>
    <col min="2" max="2" width="18.5703125" customWidth="1"/>
    <col min="3" max="3" width="18.28515625" customWidth="1"/>
    <col min="10" max="10" width="14.28515625" customWidth="1"/>
    <col min="11" max="11" width="12.140625" customWidth="1"/>
    <col min="12" max="12" width="11" customWidth="1"/>
    <col min="16" max="16" width="19.140625" customWidth="1"/>
    <col min="18" max="18" width="16.8554687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298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15.7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18" t="s">
        <v>120</v>
      </c>
      <c r="B20" s="206" t="s">
        <v>121</v>
      </c>
      <c r="C20" s="207"/>
      <c r="D20" s="19">
        <f>D21+D22+D23+D24</f>
        <v>2891</v>
      </c>
      <c r="E20" s="19">
        <f t="shared" ref="E20:O20" si="0">E21+E22+E23+E24</f>
        <v>0</v>
      </c>
      <c r="F20" s="19">
        <f t="shared" si="0"/>
        <v>4152</v>
      </c>
      <c r="G20" s="19">
        <f t="shared" si="0"/>
        <v>9</v>
      </c>
      <c r="H20" s="19">
        <f t="shared" si="0"/>
        <v>4</v>
      </c>
      <c r="I20" s="19">
        <f t="shared" si="0"/>
        <v>2008</v>
      </c>
      <c r="J20" s="19">
        <f t="shared" si="0"/>
        <v>0</v>
      </c>
      <c r="K20" s="19">
        <f t="shared" si="0"/>
        <v>121383</v>
      </c>
      <c r="L20" s="19">
        <f t="shared" si="0"/>
        <v>19168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149615</v>
      </c>
    </row>
    <row r="21" spans="1:18" ht="74.25" customHeight="1">
      <c r="A21" s="18" t="s">
        <v>122</v>
      </c>
      <c r="B21" s="208" t="s">
        <v>123</v>
      </c>
      <c r="C21" s="209"/>
      <c r="D21" s="31">
        <f>'Казань протоколы'!D21+'Казань СТС '!D21</f>
        <v>2891</v>
      </c>
      <c r="E21" s="31">
        <f>'Казань протоколы'!E21+'Казань СТС '!E21</f>
        <v>0</v>
      </c>
      <c r="F21" s="31">
        <f>'Казань протоколы'!F21+'Казань СТС '!F21</f>
        <v>4152</v>
      </c>
      <c r="G21" s="31">
        <f>'Казань протоколы'!G21+'Казань СТС '!G21</f>
        <v>9</v>
      </c>
      <c r="H21" s="31">
        <f>'Казань протоколы'!H21+'Казань СТС '!H21</f>
        <v>4</v>
      </c>
      <c r="I21" s="31">
        <f>'Казань протоколы'!I21+'Казань СТС '!I21</f>
        <v>2008</v>
      </c>
      <c r="J21" s="31">
        <f>'Казань протоколы'!J21+'Казань СТС '!J21</f>
        <v>0</v>
      </c>
      <c r="K21" s="31">
        <f>'Казань протоколы'!K21+'Казань СТС '!K21</f>
        <v>121383</v>
      </c>
      <c r="L21" s="31">
        <f>'Казань протоколы'!L21+'Казань СТС '!L21</f>
        <v>19168</v>
      </c>
      <c r="M21" s="31">
        <f>'Казань протоколы'!M21+'Казань СТС '!M21</f>
        <v>0</v>
      </c>
      <c r="N21" s="31">
        <f>'Казань протоколы'!N21+'Казань СТС '!N21</f>
        <v>0</v>
      </c>
      <c r="O21" s="31">
        <f>'Казань протоколы'!O21+'Казань СТС '!O21</f>
        <v>0</v>
      </c>
      <c r="P21" s="20">
        <f t="shared" si="1"/>
        <v>149615</v>
      </c>
    </row>
    <row r="22" spans="1:18" ht="96.75" customHeight="1">
      <c r="A22" s="18" t="s">
        <v>124</v>
      </c>
      <c r="B22" s="208" t="s">
        <v>125</v>
      </c>
      <c r="C22" s="209"/>
      <c r="D22" s="31">
        <f>'Казань протоколы'!D22+'Казань СТС '!D22</f>
        <v>0</v>
      </c>
      <c r="E22" s="31">
        <f>'Казань протоколы'!E22+'Казань СТС '!E22</f>
        <v>0</v>
      </c>
      <c r="F22" s="31">
        <f>'Казань протоколы'!F22+'Казань СТС '!F22</f>
        <v>0</v>
      </c>
      <c r="G22" s="31">
        <f>'Казань протоколы'!G22+'Казань СТС '!G22</f>
        <v>0</v>
      </c>
      <c r="H22" s="31">
        <f>'Казань протоколы'!H22+'Казань СТС '!H22</f>
        <v>0</v>
      </c>
      <c r="I22" s="31">
        <f>'Казань протоколы'!I22+'Казань СТС '!I22</f>
        <v>0</v>
      </c>
      <c r="J22" s="31">
        <f>'Казань протоколы'!J22+'Казань СТС '!J22</f>
        <v>0</v>
      </c>
      <c r="K22" s="31">
        <f>'Казань протоколы'!K22+'Казань СТС '!K22</f>
        <v>0</v>
      </c>
      <c r="L22" s="31">
        <f>'Казань протоколы'!L22+'Казань СТС '!L22</f>
        <v>0</v>
      </c>
      <c r="M22" s="31">
        <f>'Казань протоколы'!M22+'Казань СТС '!M22</f>
        <v>0</v>
      </c>
      <c r="N22" s="31">
        <f>'Казань протоколы'!N22+'Казань СТС '!N22</f>
        <v>0</v>
      </c>
      <c r="O22" s="31">
        <f>'Казань протоколы'!O22+'Казань СТС '!O22</f>
        <v>0</v>
      </c>
      <c r="P22" s="20">
        <f t="shared" si="1"/>
        <v>0</v>
      </c>
    </row>
    <row r="23" spans="1:18" ht="98.25" customHeight="1">
      <c r="A23" s="18" t="s">
        <v>126</v>
      </c>
      <c r="B23" s="208" t="s">
        <v>127</v>
      </c>
      <c r="C23" s="209"/>
      <c r="D23" s="31">
        <f>'Казань протоколы'!D23+'Казань СТС '!D23</f>
        <v>0</v>
      </c>
      <c r="E23" s="31">
        <f>'Казань протоколы'!E23+'Казань СТС '!E23</f>
        <v>0</v>
      </c>
      <c r="F23" s="31">
        <f>'Казань протоколы'!F23+'Казань СТС '!F23</f>
        <v>0</v>
      </c>
      <c r="G23" s="31">
        <f>'Казань протоколы'!G23+'Казань СТС '!G23</f>
        <v>0</v>
      </c>
      <c r="H23" s="31">
        <f>'Казань протоколы'!H23+'Казань СТС '!H23</f>
        <v>0</v>
      </c>
      <c r="I23" s="31">
        <f>'Казань протоколы'!I23+'Казань СТС '!I23</f>
        <v>0</v>
      </c>
      <c r="J23" s="31">
        <f>'Казань протоколы'!J23+'Казань СТС '!J23</f>
        <v>0</v>
      </c>
      <c r="K23" s="31">
        <f>'Казань протоколы'!K23+'Казань СТС '!K23</f>
        <v>0</v>
      </c>
      <c r="L23" s="31">
        <f>'Казань протоколы'!L23+'Казань СТС '!L23</f>
        <v>0</v>
      </c>
      <c r="M23" s="31">
        <f>'Казань протоколы'!M23+'Казань СТС '!M23</f>
        <v>0</v>
      </c>
      <c r="N23" s="31">
        <f>'Казань протоколы'!N23+'Казань СТС '!N23</f>
        <v>0</v>
      </c>
      <c r="O23" s="31">
        <f>'Казань протоколы'!O23+'Казань СТС '!O23</f>
        <v>0</v>
      </c>
      <c r="P23" s="20">
        <f t="shared" si="1"/>
        <v>0</v>
      </c>
    </row>
    <row r="24" spans="1:18" ht="26.25" customHeight="1">
      <c r="A24" s="18" t="s">
        <v>128</v>
      </c>
      <c r="B24" s="208" t="s">
        <v>129</v>
      </c>
      <c r="C24" s="209"/>
      <c r="D24" s="31">
        <f>'Казань протоколы'!D24+'Казань СТС '!D24</f>
        <v>0</v>
      </c>
      <c r="E24" s="31">
        <f>'Казань протоколы'!E24+'Казань СТС '!E24</f>
        <v>0</v>
      </c>
      <c r="F24" s="31">
        <f>'Казань протоколы'!F24+'Казань СТС '!F24</f>
        <v>0</v>
      </c>
      <c r="G24" s="31">
        <f>'Казань протоколы'!G24+'Казань СТС '!G24</f>
        <v>0</v>
      </c>
      <c r="H24" s="31">
        <f>'Казань протоколы'!H24+'Казань СТС '!H24</f>
        <v>0</v>
      </c>
      <c r="I24" s="31">
        <f>'Казань протоколы'!I24+'Казань СТС '!I24</f>
        <v>0</v>
      </c>
      <c r="J24" s="31">
        <f>'Казань протоколы'!J24+'Казань СТС '!J24</f>
        <v>0</v>
      </c>
      <c r="K24" s="31">
        <f>'Казань протоколы'!K24+'Казань СТС '!K24</f>
        <v>0</v>
      </c>
      <c r="L24" s="31">
        <f>'Казань протоколы'!L24+'Казань СТС '!L24</f>
        <v>0</v>
      </c>
      <c r="M24" s="31">
        <f>'Казань протоколы'!M24+'Казань СТС '!M24</f>
        <v>0</v>
      </c>
      <c r="N24" s="31">
        <f>'Казань протоколы'!N24+'Казань СТС '!N24</f>
        <v>0</v>
      </c>
      <c r="O24" s="31">
        <f>'Казань протоколы'!O24+'Казань СТС '!O24</f>
        <v>0</v>
      </c>
      <c r="P24" s="20">
        <f t="shared" si="1"/>
        <v>0</v>
      </c>
    </row>
    <row r="25" spans="1:18" ht="48" customHeight="1">
      <c r="A25" s="18" t="s">
        <v>130</v>
      </c>
      <c r="B25" s="208" t="s">
        <v>131</v>
      </c>
      <c r="C25" s="209"/>
      <c r="D25" s="31">
        <f>'Казань протоколы'!D25+'Казань СТС '!D25</f>
        <v>2</v>
      </c>
      <c r="E25" s="31">
        <f>'Казань протоколы'!E25+'Казань СТС '!E25</f>
        <v>0</v>
      </c>
      <c r="F25" s="31">
        <f>'Казань протоколы'!F25+'Казань СТС '!F25</f>
        <v>6</v>
      </c>
      <c r="G25" s="31">
        <f>'Казань протоколы'!G25+'Казань СТС '!G25</f>
        <v>0</v>
      </c>
      <c r="H25" s="31">
        <f>'Казань протоколы'!H25+'Казань СТС '!H25</f>
        <v>0</v>
      </c>
      <c r="I25" s="31">
        <f>'Казань протоколы'!I25+'Казань СТС '!I25</f>
        <v>1</v>
      </c>
      <c r="J25" s="31">
        <f>'Казань протоколы'!J25+'Казань СТС '!J25</f>
        <v>0</v>
      </c>
      <c r="K25" s="31">
        <f>'Казань протоколы'!K25+'Казань СТС '!K25</f>
        <v>0</v>
      </c>
      <c r="L25" s="31">
        <f>'Казань протоколы'!L25+'Казань СТС '!L25</f>
        <v>0</v>
      </c>
      <c r="M25" s="31">
        <f>'Казань протоколы'!M25+'Казань СТС '!M25</f>
        <v>0</v>
      </c>
      <c r="N25" s="31">
        <f>'Казань протоколы'!N25+'Казань СТС '!N25</f>
        <v>0</v>
      </c>
      <c r="O25" s="31">
        <f>'Казань протоколы'!O25+'Казань СТС '!O25</f>
        <v>0</v>
      </c>
      <c r="P25" s="20">
        <f t="shared" si="1"/>
        <v>9</v>
      </c>
      <c r="R25" s="22">
        <f>P25*100/P20</f>
        <v>6.0154396283795073E-3</v>
      </c>
    </row>
    <row r="26" spans="1:18" ht="79.5" customHeight="1">
      <c r="A26" s="18" t="s">
        <v>132</v>
      </c>
      <c r="B26" s="208" t="s">
        <v>133</v>
      </c>
      <c r="C26" s="209"/>
      <c r="D26" s="31">
        <f>'Казань протоколы'!D26+'Казань СТС '!D26</f>
        <v>0</v>
      </c>
      <c r="E26" s="31">
        <f>'Казань протоколы'!E26+'Казань СТС '!E26</f>
        <v>0</v>
      </c>
      <c r="F26" s="31">
        <f>'Казань протоколы'!F26+'Казань СТС '!F26</f>
        <v>0</v>
      </c>
      <c r="G26" s="31">
        <f>'Казань протоколы'!G26+'Казань СТС '!G26</f>
        <v>0</v>
      </c>
      <c r="H26" s="31">
        <f>'Казань протоколы'!H26+'Казань СТС '!H26</f>
        <v>0</v>
      </c>
      <c r="I26" s="31">
        <f>'Казань протоколы'!I26+'Казань СТС '!I26</f>
        <v>0</v>
      </c>
      <c r="J26" s="31">
        <f>'Казань протоколы'!J26+'Казань СТС '!J26</f>
        <v>13</v>
      </c>
      <c r="K26" s="31">
        <f>'Казань протоколы'!K26+'Казань СТС '!K26</f>
        <v>0</v>
      </c>
      <c r="L26" s="31">
        <f>'Казань протоколы'!L26+'Казань СТС '!L26</f>
        <v>0</v>
      </c>
      <c r="M26" s="31">
        <f>'Казань протоколы'!M26+'Казань СТС '!M26</f>
        <v>0</v>
      </c>
      <c r="N26" s="31">
        <f>'Казань протоколы'!N26+'Казань СТС '!N26</f>
        <v>0</v>
      </c>
      <c r="O26" s="31">
        <f>'Казань протоколы'!O26+'Казань СТС '!O26</f>
        <v>0</v>
      </c>
      <c r="P26" s="20">
        <f t="shared" si="1"/>
        <v>13</v>
      </c>
    </row>
    <row r="27" spans="1:18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2861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4108</v>
      </c>
      <c r="G27" s="23">
        <f t="shared" si="2"/>
        <v>9</v>
      </c>
      <c r="H27" s="23">
        <f t="shared" si="2"/>
        <v>4</v>
      </c>
      <c r="I27" s="23">
        <f t="shared" si="2"/>
        <v>1987</v>
      </c>
      <c r="J27" s="23">
        <f t="shared" si="2"/>
        <v>5</v>
      </c>
      <c r="K27" s="23">
        <f t="shared" si="2"/>
        <v>121377</v>
      </c>
      <c r="L27" s="23">
        <f t="shared" si="2"/>
        <v>19021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149372</v>
      </c>
    </row>
    <row r="28" spans="1:18" ht="15.75">
      <c r="A28" s="24" t="s">
        <v>136</v>
      </c>
      <c r="B28" s="208" t="s">
        <v>137</v>
      </c>
      <c r="C28" s="209"/>
      <c r="D28" s="31">
        <f>'Казань протоколы'!D28+'Казань СТС '!D28</f>
        <v>1991</v>
      </c>
      <c r="E28" s="31">
        <f>'Казань протоколы'!E28+'Казань СТС '!E28</f>
        <v>0</v>
      </c>
      <c r="F28" s="31">
        <f>'Казань протоколы'!F28+'Казань СТС '!F28</f>
        <v>4097</v>
      </c>
      <c r="G28" s="31">
        <f>'Казань протоколы'!G28+'Казань СТС '!G28</f>
        <v>1</v>
      </c>
      <c r="H28" s="31">
        <f>'Казань протоколы'!H28+'Казань СТС '!H28</f>
        <v>0</v>
      </c>
      <c r="I28" s="31">
        <f>'Казань протоколы'!I28+'Казань СТС '!I28</f>
        <v>1565</v>
      </c>
      <c r="J28" s="31">
        <f>'Казань протоколы'!J28+'Казань СТС '!J28</f>
        <v>2</v>
      </c>
      <c r="K28" s="31">
        <f>'Казань протоколы'!K28+'Казань СТС '!K28</f>
        <v>108218</v>
      </c>
      <c r="L28" s="31">
        <f>'Казань протоколы'!L28+'Казань СТС '!L28</f>
        <v>18493</v>
      </c>
      <c r="M28" s="31">
        <f>'Казань протоколы'!M28+'Казань СТС '!M28</f>
        <v>0</v>
      </c>
      <c r="N28" s="31">
        <f>'Казань протоколы'!N28+'Казань СТС '!N28</f>
        <v>0</v>
      </c>
      <c r="O28" s="31">
        <f>'Казань протоколы'!O28+'Казань СТС '!O28</f>
        <v>0</v>
      </c>
      <c r="P28" s="20">
        <f t="shared" si="1"/>
        <v>134367</v>
      </c>
    </row>
    <row r="29" spans="1:18" ht="15.75">
      <c r="A29" s="24" t="s">
        <v>138</v>
      </c>
      <c r="B29" s="208" t="s">
        <v>139</v>
      </c>
      <c r="C29" s="209"/>
      <c r="D29" s="31">
        <f>'Казань протоколы'!D29+'Казань СТС '!D29</f>
        <v>232</v>
      </c>
      <c r="E29" s="31">
        <f>'Казань протоколы'!E29+'Казань СТС '!E29</f>
        <v>0</v>
      </c>
      <c r="F29" s="31">
        <f>'Казань протоколы'!F29+'Казань СТС '!F29</f>
        <v>1</v>
      </c>
      <c r="G29" s="31">
        <f>'Казань протоколы'!G29+'Казань СТС '!G29</f>
        <v>4</v>
      </c>
      <c r="H29" s="31">
        <f>'Казань протоколы'!H29+'Казань СТС '!H29</f>
        <v>4</v>
      </c>
      <c r="I29" s="31">
        <f>'Казань протоколы'!I29+'Казань СТС '!I29</f>
        <v>185</v>
      </c>
      <c r="J29" s="31">
        <f>'Казань протоколы'!J29+'Казань СТС '!J29</f>
        <v>0</v>
      </c>
      <c r="K29" s="31">
        <f>'Казань протоколы'!K29+'Казань СТС '!K29</f>
        <v>13159</v>
      </c>
      <c r="L29" s="31">
        <f>'Казань протоколы'!L29+'Казань СТС '!L29</f>
        <v>514</v>
      </c>
      <c r="M29" s="31">
        <f>'Казань протоколы'!M29+'Казань СТС '!M29</f>
        <v>0</v>
      </c>
      <c r="N29" s="31">
        <f>'Казань протоколы'!N29+'Казань СТС '!N29</f>
        <v>0</v>
      </c>
      <c r="O29" s="31">
        <f>'Казань протоколы'!O29+'Казань СТС '!O29</f>
        <v>0</v>
      </c>
      <c r="P29" s="20">
        <f t="shared" si="1"/>
        <v>14099</v>
      </c>
    </row>
    <row r="30" spans="1:18" ht="15.75">
      <c r="A30" s="24" t="s">
        <v>140</v>
      </c>
      <c r="B30" s="208" t="s">
        <v>141</v>
      </c>
      <c r="C30" s="209"/>
      <c r="D30" s="31">
        <f>'Казань протоколы'!D30+'Казань СТС '!D30</f>
        <v>13</v>
      </c>
      <c r="E30" s="31">
        <f>'Казань протоколы'!E30+'Казань СТС '!E30</f>
        <v>0</v>
      </c>
      <c r="F30" s="31">
        <f>'Казань протоколы'!F30+'Казань СТС '!F30</f>
        <v>5</v>
      </c>
      <c r="G30" s="31">
        <f>'Казань протоколы'!G30+'Казань СТС '!G30</f>
        <v>2</v>
      </c>
      <c r="H30" s="31">
        <f>'Казань протоколы'!H30+'Казань СТС '!H30</f>
        <v>0</v>
      </c>
      <c r="I30" s="31">
        <f>'Казань протоколы'!I30+'Казань СТС '!I30</f>
        <v>127</v>
      </c>
      <c r="J30" s="31">
        <f>'Казань протоколы'!J30+'Казань СТС '!J30</f>
        <v>1</v>
      </c>
      <c r="K30" s="31">
        <f>'Казань протоколы'!K30+'Казань СТС '!K30</f>
        <v>0</v>
      </c>
      <c r="L30" s="31">
        <f>'Казань протоколы'!L30+'Казань СТС '!L30</f>
        <v>1</v>
      </c>
      <c r="M30" s="31">
        <f>'Казань протоколы'!M30+'Казань СТС '!M30</f>
        <v>0</v>
      </c>
      <c r="N30" s="31">
        <f>'Казань протоколы'!N30+'Казань СТС '!N30</f>
        <v>0</v>
      </c>
      <c r="O30" s="31">
        <f>'Казань протоколы'!O30+'Казань СТС '!O30</f>
        <v>0</v>
      </c>
      <c r="P30" s="20">
        <f t="shared" si="1"/>
        <v>149</v>
      </c>
    </row>
    <row r="31" spans="1:18" ht="15.75">
      <c r="A31" s="24" t="s">
        <v>142</v>
      </c>
      <c r="B31" s="210" t="s">
        <v>143</v>
      </c>
      <c r="C31" s="211"/>
      <c r="D31" s="25">
        <f>D32+D33</f>
        <v>625</v>
      </c>
      <c r="E31" s="25">
        <f t="shared" ref="E31:O31" si="3">E32+E33</f>
        <v>0</v>
      </c>
      <c r="F31" s="25">
        <f t="shared" si="3"/>
        <v>5</v>
      </c>
      <c r="G31" s="25">
        <f t="shared" si="3"/>
        <v>2</v>
      </c>
      <c r="H31" s="25">
        <f t="shared" si="3"/>
        <v>0</v>
      </c>
      <c r="I31" s="25">
        <f t="shared" si="3"/>
        <v>110</v>
      </c>
      <c r="J31" s="25">
        <f t="shared" si="3"/>
        <v>2</v>
      </c>
      <c r="K31" s="25">
        <f t="shared" si="3"/>
        <v>0</v>
      </c>
      <c r="L31" s="25">
        <f t="shared" si="3"/>
        <v>13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757</v>
      </c>
    </row>
    <row r="32" spans="1:18" ht="15.75">
      <c r="A32" s="24" t="s">
        <v>144</v>
      </c>
      <c r="B32" s="208" t="s">
        <v>145</v>
      </c>
      <c r="C32" s="209"/>
      <c r="D32" s="31">
        <f>'Казань протоколы'!D32+'Казань СТС '!D32</f>
        <v>180</v>
      </c>
      <c r="E32" s="31">
        <f>'Казань протоколы'!E32+'Казань СТС '!E32</f>
        <v>0</v>
      </c>
      <c r="F32" s="31">
        <f>'Казань протоколы'!F32+'Казань СТС '!F32</f>
        <v>2</v>
      </c>
      <c r="G32" s="31">
        <f>'Казань протоколы'!G32+'Казань СТС '!G32</f>
        <v>1</v>
      </c>
      <c r="H32" s="31">
        <f>'Казань протоколы'!H32+'Казань СТС '!H32</f>
        <v>0</v>
      </c>
      <c r="I32" s="31">
        <f>'Казань протоколы'!I32+'Казань СТС '!I32</f>
        <v>57</v>
      </c>
      <c r="J32" s="31">
        <f>'Казань протоколы'!J32+'Казань СТС '!J32</f>
        <v>0</v>
      </c>
      <c r="K32" s="31">
        <f>'Казань протоколы'!K32+'Казань СТС '!K32</f>
        <v>0</v>
      </c>
      <c r="L32" s="31">
        <f>'Казань протоколы'!L32+'Казань СТС '!L32</f>
        <v>5</v>
      </c>
      <c r="M32" s="31">
        <f>'Казань протоколы'!M32+'Казань СТС '!M32</f>
        <v>0</v>
      </c>
      <c r="N32" s="31">
        <f>'Казань протоколы'!N32+'Казань СТС '!N32</f>
        <v>0</v>
      </c>
      <c r="O32" s="31">
        <f>'Казань протоколы'!O32+'Казань СТС '!O32</f>
        <v>0</v>
      </c>
      <c r="P32" s="20">
        <f t="shared" si="1"/>
        <v>245</v>
      </c>
    </row>
    <row r="33" spans="1:18" ht="15.75">
      <c r="A33" s="26" t="s">
        <v>146</v>
      </c>
      <c r="B33" s="212" t="s">
        <v>147</v>
      </c>
      <c r="C33" s="213"/>
      <c r="D33" s="31">
        <f>'Казань протоколы'!D33+'Казань СТС '!D33</f>
        <v>445</v>
      </c>
      <c r="E33" s="31">
        <f>'Казань протоколы'!E33+'Казань СТС '!E33</f>
        <v>0</v>
      </c>
      <c r="F33" s="31">
        <f>'Казань протоколы'!F33+'Казань СТС '!F33</f>
        <v>3</v>
      </c>
      <c r="G33" s="31">
        <f>'Казань протоколы'!G33+'Казань СТС '!G33</f>
        <v>1</v>
      </c>
      <c r="H33" s="31">
        <f>'Казань протоколы'!H33+'Казань СТС '!H33</f>
        <v>0</v>
      </c>
      <c r="I33" s="31">
        <f>'Казань протоколы'!I33+'Казань СТС '!I33</f>
        <v>53</v>
      </c>
      <c r="J33" s="31">
        <f>'Казань протоколы'!J33+'Казань СТС '!J33</f>
        <v>2</v>
      </c>
      <c r="K33" s="31">
        <f>'Казань протоколы'!K33+'Казань СТС '!K33</f>
        <v>0</v>
      </c>
      <c r="L33" s="31">
        <f>'Казань протоколы'!L33+'Казань СТС '!L33</f>
        <v>8</v>
      </c>
      <c r="M33" s="31">
        <f>'Казань протоколы'!M33+'Казань СТС '!M33</f>
        <v>0</v>
      </c>
      <c r="N33" s="31">
        <f>'Казань протоколы'!N33+'Казань СТС '!N33</f>
        <v>0</v>
      </c>
      <c r="O33" s="31">
        <f>'Казань протоколы'!O33+'Казань СТС '!O33</f>
        <v>0</v>
      </c>
      <c r="P33" s="20">
        <f t="shared" si="1"/>
        <v>512</v>
      </c>
    </row>
    <row r="34" spans="1:18" ht="47.25" customHeight="1">
      <c r="A34" s="24" t="s">
        <v>148</v>
      </c>
      <c r="B34" s="206" t="s">
        <v>149</v>
      </c>
      <c r="C34" s="207"/>
      <c r="D34" s="23">
        <f>D35+D42</f>
        <v>2506</v>
      </c>
      <c r="E34" s="23">
        <f t="shared" ref="E34:O34" si="4">E35+E42</f>
        <v>0</v>
      </c>
      <c r="F34" s="23">
        <f t="shared" si="4"/>
        <v>3878</v>
      </c>
      <c r="G34" s="23">
        <f t="shared" si="4"/>
        <v>3</v>
      </c>
      <c r="H34" s="23">
        <f t="shared" si="4"/>
        <v>1</v>
      </c>
      <c r="I34" s="23">
        <f t="shared" si="4"/>
        <v>1757</v>
      </c>
      <c r="J34" s="23">
        <f t="shared" si="4"/>
        <v>4</v>
      </c>
      <c r="K34" s="23">
        <f t="shared" si="4"/>
        <v>119723</v>
      </c>
      <c r="L34" s="23">
        <f t="shared" si="4"/>
        <v>17226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145098</v>
      </c>
    </row>
    <row r="35" spans="1:18" ht="36" customHeight="1">
      <c r="A35" s="18" t="s">
        <v>150</v>
      </c>
      <c r="B35" s="210" t="s">
        <v>151</v>
      </c>
      <c r="C35" s="211"/>
      <c r="D35" s="25">
        <f>D36+D37+D38+D39</f>
        <v>2194</v>
      </c>
      <c r="E35" s="25">
        <f t="shared" ref="E35:O35" si="5">E36+E37+E38+E39</f>
        <v>0</v>
      </c>
      <c r="F35" s="25">
        <f t="shared" si="5"/>
        <v>74</v>
      </c>
      <c r="G35" s="25">
        <f t="shared" si="5"/>
        <v>0</v>
      </c>
      <c r="H35" s="25">
        <f t="shared" si="5"/>
        <v>0</v>
      </c>
      <c r="I35" s="25">
        <f t="shared" si="5"/>
        <v>519</v>
      </c>
      <c r="J35" s="25">
        <f t="shared" si="5"/>
        <v>1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2788</v>
      </c>
      <c r="R35" s="22">
        <f>P35*100/P27</f>
        <v>1.8664810004552392</v>
      </c>
    </row>
    <row r="36" spans="1:18" ht="15.75">
      <c r="A36" s="24" t="s">
        <v>152</v>
      </c>
      <c r="B36" s="208" t="s">
        <v>137</v>
      </c>
      <c r="C36" s="209"/>
      <c r="D36" s="31">
        <f>'Казань протоколы'!D36+'Казань СТС '!D36</f>
        <v>1602</v>
      </c>
      <c r="E36" s="31">
        <f>'Казань протоколы'!E36+'Казань СТС '!E36</f>
        <v>0</v>
      </c>
      <c r="F36" s="31">
        <f>'Казань протоколы'!F36+'Казань СТС '!F36</f>
        <v>67</v>
      </c>
      <c r="G36" s="31">
        <f>'Казань протоколы'!G36+'Казань СТС '!G36</f>
        <v>0</v>
      </c>
      <c r="H36" s="31">
        <f>'Казань протоколы'!H36+'Казань СТС '!H36</f>
        <v>0</v>
      </c>
      <c r="I36" s="31">
        <f>'Казань протоколы'!I36+'Казань СТС '!I36</f>
        <v>256</v>
      </c>
      <c r="J36" s="31">
        <f>'Казань протоколы'!J36+'Казань СТС '!J36</f>
        <v>0</v>
      </c>
      <c r="K36" s="31">
        <f>'Казань протоколы'!K36+'Казань СТС '!K36</f>
        <v>0</v>
      </c>
      <c r="L36" s="31">
        <f>'Казань протоколы'!L36+'Казань СТС '!L36</f>
        <v>0</v>
      </c>
      <c r="M36" s="31">
        <f>'Казань протоколы'!M36+'Казань СТС '!M36</f>
        <v>0</v>
      </c>
      <c r="N36" s="31">
        <f>'Казань протоколы'!N36+'Казань СТС '!N36</f>
        <v>0</v>
      </c>
      <c r="O36" s="31">
        <f>'Казань протоколы'!O36+'Казань СТС '!O36</f>
        <v>0</v>
      </c>
      <c r="P36" s="20">
        <f t="shared" si="1"/>
        <v>1925</v>
      </c>
    </row>
    <row r="37" spans="1:18" ht="15.75">
      <c r="A37" s="24" t="s">
        <v>153</v>
      </c>
      <c r="B37" s="208" t="s">
        <v>139</v>
      </c>
      <c r="C37" s="209"/>
      <c r="D37" s="31">
        <f>'Казань протоколы'!D37+'Казань СТС '!D37</f>
        <v>123</v>
      </c>
      <c r="E37" s="31">
        <f>'Казань протоколы'!E37+'Казань СТС '!E37</f>
        <v>0</v>
      </c>
      <c r="F37" s="31">
        <f>'Казань протоколы'!F37+'Казань СТС '!F37</f>
        <v>1</v>
      </c>
      <c r="G37" s="31">
        <f>'Казань протоколы'!G37+'Казань СТС '!G37</f>
        <v>0</v>
      </c>
      <c r="H37" s="31">
        <f>'Казань протоколы'!H37+'Казань СТС '!H37</f>
        <v>0</v>
      </c>
      <c r="I37" s="31">
        <f>'Казань протоколы'!I37+'Казань СТС '!I37</f>
        <v>91</v>
      </c>
      <c r="J37" s="31">
        <f>'Казань протоколы'!J37+'Казань СТС '!J37</f>
        <v>0</v>
      </c>
      <c r="K37" s="31">
        <f>'Казань протоколы'!K37+'Казань СТС '!K37</f>
        <v>0</v>
      </c>
      <c r="L37" s="31">
        <f>'Казань протоколы'!L37+'Казань СТС '!L37</f>
        <v>0</v>
      </c>
      <c r="M37" s="31">
        <f>'Казань протоколы'!M37+'Казань СТС '!M37</f>
        <v>0</v>
      </c>
      <c r="N37" s="31">
        <f>'Казань протоколы'!N37+'Казань СТС '!N37</f>
        <v>0</v>
      </c>
      <c r="O37" s="31">
        <f>'Казань протоколы'!O37+'Казань СТС '!O37</f>
        <v>0</v>
      </c>
      <c r="P37" s="20">
        <f t="shared" si="1"/>
        <v>215</v>
      </c>
    </row>
    <row r="38" spans="1:18" ht="15.75">
      <c r="A38" s="24" t="s">
        <v>154</v>
      </c>
      <c r="B38" s="208" t="s">
        <v>141</v>
      </c>
      <c r="C38" s="209"/>
      <c r="D38" s="31">
        <f>'Казань протоколы'!D38+'Казань СТС '!D38</f>
        <v>6</v>
      </c>
      <c r="E38" s="31">
        <f>'Казань протоколы'!E38+'Казань СТС '!E38</f>
        <v>0</v>
      </c>
      <c r="F38" s="31">
        <f>'Казань протоколы'!F38+'Казань СТС '!F38</f>
        <v>4</v>
      </c>
      <c r="G38" s="31">
        <f>'Казань протоколы'!G38+'Казань СТС '!G38</f>
        <v>0</v>
      </c>
      <c r="H38" s="31">
        <f>'Казань протоколы'!H38+'Казань СТС '!H38</f>
        <v>0</v>
      </c>
      <c r="I38" s="31">
        <f>'Казань протоколы'!I38+'Казань СТС '!I38</f>
        <v>94</v>
      </c>
      <c r="J38" s="31">
        <f>'Казань протоколы'!J38+'Казань СТС '!J38</f>
        <v>0</v>
      </c>
      <c r="K38" s="31">
        <f>'Казань протоколы'!K38+'Казань СТС '!K38</f>
        <v>0</v>
      </c>
      <c r="L38" s="31">
        <f>'Казань протоколы'!L38+'Казань СТС '!L38</f>
        <v>0</v>
      </c>
      <c r="M38" s="31">
        <f>'Казань протоколы'!M38+'Казань СТС '!M38</f>
        <v>0</v>
      </c>
      <c r="N38" s="31">
        <f>'Казань протоколы'!N38+'Казань СТС '!N38</f>
        <v>0</v>
      </c>
      <c r="O38" s="31">
        <f>'Казань протоколы'!O38+'Казань СТС '!O38</f>
        <v>0</v>
      </c>
      <c r="P38" s="20">
        <f t="shared" si="1"/>
        <v>104</v>
      </c>
    </row>
    <row r="39" spans="1:18" ht="15.75">
      <c r="A39" s="24" t="s">
        <v>155</v>
      </c>
      <c r="B39" s="210" t="s">
        <v>143</v>
      </c>
      <c r="C39" s="211"/>
      <c r="D39" s="25">
        <f>D40+D41</f>
        <v>463</v>
      </c>
      <c r="E39" s="25">
        <f t="shared" ref="E39:O39" si="6">E40+E41</f>
        <v>0</v>
      </c>
      <c r="F39" s="25">
        <f t="shared" si="6"/>
        <v>2</v>
      </c>
      <c r="G39" s="25">
        <f t="shared" si="6"/>
        <v>0</v>
      </c>
      <c r="H39" s="25">
        <f t="shared" si="6"/>
        <v>0</v>
      </c>
      <c r="I39" s="25">
        <f t="shared" si="6"/>
        <v>78</v>
      </c>
      <c r="J39" s="25">
        <f t="shared" si="6"/>
        <v>1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544</v>
      </c>
    </row>
    <row r="40" spans="1:18" ht="15.75">
      <c r="A40" s="24" t="s">
        <v>156</v>
      </c>
      <c r="B40" s="208" t="s">
        <v>145</v>
      </c>
      <c r="C40" s="209"/>
      <c r="D40" s="31">
        <f>'Казань протоколы'!D40+'Казань СТС '!D40</f>
        <v>126</v>
      </c>
      <c r="E40" s="31">
        <f>'Казань протоколы'!E40+'Казань СТС '!E40</f>
        <v>0</v>
      </c>
      <c r="F40" s="31">
        <f>'Казань протоколы'!F40+'Казань СТС '!F40</f>
        <v>1</v>
      </c>
      <c r="G40" s="31">
        <f>'Казань протоколы'!G40+'Казань СТС '!G40</f>
        <v>0</v>
      </c>
      <c r="H40" s="31">
        <f>'Казань протоколы'!H40+'Казань СТС '!H40</f>
        <v>0</v>
      </c>
      <c r="I40" s="31">
        <f>'Казань протоколы'!I40+'Казань СТС '!I40</f>
        <v>46</v>
      </c>
      <c r="J40" s="31">
        <f>'Казань протоколы'!J40+'Казань СТС '!J40</f>
        <v>0</v>
      </c>
      <c r="K40" s="31">
        <f>'Казань протоколы'!K40+'Казань СТС '!K40</f>
        <v>0</v>
      </c>
      <c r="L40" s="31">
        <f>'Казань протоколы'!L40+'Казань СТС '!L40</f>
        <v>0</v>
      </c>
      <c r="M40" s="31">
        <f>'Казань протоколы'!M40+'Казань СТС '!M40</f>
        <v>0</v>
      </c>
      <c r="N40" s="31">
        <f>'Казань протоколы'!N40+'Казань СТС '!N40</f>
        <v>0</v>
      </c>
      <c r="O40" s="31">
        <f>'Казань протоколы'!O40+'Казань СТС '!O40</f>
        <v>0</v>
      </c>
      <c r="P40" s="20">
        <f t="shared" si="1"/>
        <v>173</v>
      </c>
    </row>
    <row r="41" spans="1:18" ht="15.75">
      <c r="A41" s="24" t="s">
        <v>157</v>
      </c>
      <c r="B41" s="208" t="s">
        <v>147</v>
      </c>
      <c r="C41" s="209"/>
      <c r="D41" s="31">
        <f>'Казань протоколы'!D41+'Казань СТС '!D41</f>
        <v>337</v>
      </c>
      <c r="E41" s="31">
        <f>'Казань протоколы'!E41+'Казань СТС '!E41</f>
        <v>0</v>
      </c>
      <c r="F41" s="31">
        <f>'Казань протоколы'!F41+'Казань СТС '!F41</f>
        <v>1</v>
      </c>
      <c r="G41" s="31">
        <f>'Казань протоколы'!G41+'Казань СТС '!G41</f>
        <v>0</v>
      </c>
      <c r="H41" s="31">
        <f>'Казань протоколы'!H41+'Казань СТС '!H41</f>
        <v>0</v>
      </c>
      <c r="I41" s="31">
        <f>'Казань протоколы'!I41+'Казань СТС '!I41</f>
        <v>32</v>
      </c>
      <c r="J41" s="31">
        <f>'Казань протоколы'!J41+'Казань СТС '!J41</f>
        <v>1</v>
      </c>
      <c r="K41" s="31">
        <f>'Казань протоколы'!K41+'Казань СТС '!K41</f>
        <v>0</v>
      </c>
      <c r="L41" s="31">
        <f>'Казань протоколы'!L41+'Казань СТС '!L41</f>
        <v>0</v>
      </c>
      <c r="M41" s="31">
        <f>'Казань протоколы'!M41+'Казань СТС '!M41</f>
        <v>0</v>
      </c>
      <c r="N41" s="31">
        <f>'Казань протоколы'!N41+'Казань СТС '!N41</f>
        <v>0</v>
      </c>
      <c r="O41" s="31">
        <f>'Казань протоколы'!O41+'Казань СТС '!O41</f>
        <v>0</v>
      </c>
      <c r="P41" s="20">
        <f t="shared" si="1"/>
        <v>371</v>
      </c>
    </row>
    <row r="42" spans="1:18" ht="36" customHeight="1">
      <c r="A42" s="18" t="s">
        <v>158</v>
      </c>
      <c r="B42" s="210" t="s">
        <v>159</v>
      </c>
      <c r="C42" s="211"/>
      <c r="D42" s="25">
        <f>D43+D44+D45+D46</f>
        <v>312</v>
      </c>
      <c r="E42" s="25">
        <f t="shared" ref="E42:O42" si="7">E43+E44+E45+E46</f>
        <v>0</v>
      </c>
      <c r="F42" s="25">
        <f t="shared" si="7"/>
        <v>3804</v>
      </c>
      <c r="G42" s="25">
        <f t="shared" si="7"/>
        <v>3</v>
      </c>
      <c r="H42" s="25">
        <f t="shared" si="7"/>
        <v>1</v>
      </c>
      <c r="I42" s="25">
        <f t="shared" si="7"/>
        <v>1238</v>
      </c>
      <c r="J42" s="25">
        <f t="shared" si="7"/>
        <v>3</v>
      </c>
      <c r="K42" s="25">
        <f t="shared" si="7"/>
        <v>119723</v>
      </c>
      <c r="L42" s="25">
        <f t="shared" si="7"/>
        <v>17226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142310</v>
      </c>
      <c r="R42" s="22">
        <f>P42*100/P27</f>
        <v>95.272206303724928</v>
      </c>
    </row>
    <row r="43" spans="1:18" ht="15.75">
      <c r="A43" s="24" t="s">
        <v>160</v>
      </c>
      <c r="B43" s="208" t="s">
        <v>137</v>
      </c>
      <c r="C43" s="209"/>
      <c r="D43" s="31">
        <f>'Казань протоколы'!D43+'Казань СТС '!D43</f>
        <v>172</v>
      </c>
      <c r="E43" s="31">
        <f>'Казань протоколы'!E43+'Казань СТС '!E43</f>
        <v>0</v>
      </c>
      <c r="F43" s="31">
        <f>'Казань протоколы'!F43+'Казань СТС '!F43</f>
        <v>3804</v>
      </c>
      <c r="G43" s="31">
        <f>'Казань протоколы'!G43+'Казань СТС '!G43</f>
        <v>0</v>
      </c>
      <c r="H43" s="31">
        <f>'Казань протоколы'!H43+'Казань СТС '!H43</f>
        <v>0</v>
      </c>
      <c r="I43" s="31">
        <f>'Казань протоколы'!I43+'Казань СТС '!I43</f>
        <v>1198</v>
      </c>
      <c r="J43" s="31">
        <f>'Казань протоколы'!J43+'Казань СТС '!J43</f>
        <v>2</v>
      </c>
      <c r="K43" s="31">
        <f>'Казань протоколы'!K43+'Казань СТС '!K43</f>
        <v>106625</v>
      </c>
      <c r="L43" s="31">
        <f>'Казань протоколы'!L43+'Казань СТС '!L43</f>
        <v>16773</v>
      </c>
      <c r="M43" s="31">
        <f>'Казань протоколы'!M43+'Казань СТС '!M43</f>
        <v>0</v>
      </c>
      <c r="N43" s="31">
        <f>'Казань протоколы'!N43+'Казань СТС '!N43</f>
        <v>0</v>
      </c>
      <c r="O43" s="31">
        <f>'Казань протоколы'!O43+'Казань СТС '!O43</f>
        <v>0</v>
      </c>
      <c r="P43" s="20">
        <f t="shared" si="1"/>
        <v>128574</v>
      </c>
    </row>
    <row r="44" spans="1:18" ht="15.75">
      <c r="A44" s="24" t="s">
        <v>161</v>
      </c>
      <c r="B44" s="208" t="s">
        <v>139</v>
      </c>
      <c r="C44" s="209"/>
      <c r="D44" s="31">
        <f>'Казань протоколы'!D44+'Казань СТС '!D44</f>
        <v>30</v>
      </c>
      <c r="E44" s="31">
        <f>'Казань протоколы'!E44+'Казань СТС '!E44</f>
        <v>0</v>
      </c>
      <c r="F44" s="31">
        <f>'Казань протоколы'!F44+'Казань СТС '!F44</f>
        <v>0</v>
      </c>
      <c r="G44" s="31">
        <f>'Казань протоколы'!G44+'Казань СТС '!G44</f>
        <v>2</v>
      </c>
      <c r="H44" s="31">
        <f>'Казань протоколы'!H44+'Казань СТС '!H44</f>
        <v>1</v>
      </c>
      <c r="I44" s="31">
        <f>'Казань протоколы'!I44+'Казань СТС '!I44</f>
        <v>26</v>
      </c>
      <c r="J44" s="31">
        <f>'Казань протоколы'!J44+'Казань СТС '!J44</f>
        <v>0</v>
      </c>
      <c r="K44" s="31">
        <f>'Казань протоколы'!K44+'Казань СТС '!K44</f>
        <v>13098</v>
      </c>
      <c r="L44" s="31">
        <f>'Казань протоколы'!L44+'Казань СТС '!L44</f>
        <v>452</v>
      </c>
      <c r="M44" s="31">
        <f>'Казань протоколы'!M44+'Казань СТС '!M44</f>
        <v>0</v>
      </c>
      <c r="N44" s="31">
        <f>'Казань протоколы'!N44+'Казань СТС '!N44</f>
        <v>0</v>
      </c>
      <c r="O44" s="31">
        <f>'Казань протоколы'!O44+'Казань СТС '!O44</f>
        <v>0</v>
      </c>
      <c r="P44" s="20">
        <f t="shared" si="1"/>
        <v>13609</v>
      </c>
    </row>
    <row r="45" spans="1:18" ht="15.75">
      <c r="A45" s="24" t="s">
        <v>162</v>
      </c>
      <c r="B45" s="208" t="s">
        <v>141</v>
      </c>
      <c r="C45" s="209"/>
      <c r="D45" s="31">
        <f>'Казань протоколы'!D45+'Казань СТС '!D45</f>
        <v>3</v>
      </c>
      <c r="E45" s="31">
        <f>'Казань протоколы'!E45+'Казань СТС '!E45</f>
        <v>0</v>
      </c>
      <c r="F45" s="31">
        <f>'Казань протоколы'!F45+'Казань СТС '!F45</f>
        <v>0</v>
      </c>
      <c r="G45" s="31">
        <f>'Казань протоколы'!G45+'Казань СТС '!G45</f>
        <v>0</v>
      </c>
      <c r="H45" s="31">
        <f>'Казань протоколы'!H45+'Казань СТС '!H45</f>
        <v>0</v>
      </c>
      <c r="I45" s="31">
        <f>'Казань протоколы'!I45+'Казань СТС '!I45</f>
        <v>10</v>
      </c>
      <c r="J45" s="31">
        <f>'Казань протоколы'!J45+'Казань СТС '!J45</f>
        <v>1</v>
      </c>
      <c r="K45" s="31">
        <f>'Казань протоколы'!K45+'Казань СТС '!K45</f>
        <v>0</v>
      </c>
      <c r="L45" s="31">
        <f>'Казань протоколы'!L45+'Казань СТС '!L45</f>
        <v>0</v>
      </c>
      <c r="M45" s="31">
        <f>'Казань протоколы'!M45+'Казань СТС '!M45</f>
        <v>0</v>
      </c>
      <c r="N45" s="31">
        <f>'Казань протоколы'!N45+'Казань СТС '!N45</f>
        <v>0</v>
      </c>
      <c r="O45" s="31">
        <f>'Казань протоколы'!O45+'Казань СТС '!O45</f>
        <v>0</v>
      </c>
      <c r="P45" s="20">
        <f t="shared" si="1"/>
        <v>14</v>
      </c>
    </row>
    <row r="46" spans="1:18" ht="15.75">
      <c r="A46" s="24" t="s">
        <v>163</v>
      </c>
      <c r="B46" s="210" t="s">
        <v>143</v>
      </c>
      <c r="C46" s="211"/>
      <c r="D46" s="25">
        <f>D47+D48</f>
        <v>107</v>
      </c>
      <c r="E46" s="25">
        <f t="shared" ref="E46:O46" si="8">E47+E48</f>
        <v>0</v>
      </c>
      <c r="F46" s="25">
        <f t="shared" si="8"/>
        <v>0</v>
      </c>
      <c r="G46" s="25">
        <f t="shared" si="8"/>
        <v>1</v>
      </c>
      <c r="H46" s="25">
        <f t="shared" si="8"/>
        <v>0</v>
      </c>
      <c r="I46" s="25">
        <f t="shared" si="8"/>
        <v>4</v>
      </c>
      <c r="J46" s="25">
        <f t="shared" si="8"/>
        <v>0</v>
      </c>
      <c r="K46" s="25">
        <f t="shared" si="8"/>
        <v>0</v>
      </c>
      <c r="L46" s="25">
        <f t="shared" si="8"/>
        <v>1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113</v>
      </c>
    </row>
    <row r="47" spans="1:18" ht="15.75">
      <c r="A47" s="24" t="s">
        <v>164</v>
      </c>
      <c r="B47" s="208" t="s">
        <v>145</v>
      </c>
      <c r="C47" s="209"/>
      <c r="D47" s="31">
        <f>'Казань протоколы'!D47+'Казань СТС '!D47</f>
        <v>44</v>
      </c>
      <c r="E47" s="31">
        <f>'Казань протоколы'!E47+'Казань СТС '!E47</f>
        <v>0</v>
      </c>
      <c r="F47" s="31">
        <f>'Казань протоколы'!F47+'Казань СТС '!F47</f>
        <v>0</v>
      </c>
      <c r="G47" s="31">
        <f>'Казань протоколы'!G47+'Казань СТС '!G47</f>
        <v>1</v>
      </c>
      <c r="H47" s="31">
        <f>'Казань протоколы'!H47+'Казань СТС '!H47</f>
        <v>0</v>
      </c>
      <c r="I47" s="31">
        <f>'Казань протоколы'!I47+'Казань СТС '!I47</f>
        <v>4</v>
      </c>
      <c r="J47" s="31">
        <f>'Казань протоколы'!J47+'Казань СТС '!J47</f>
        <v>0</v>
      </c>
      <c r="K47" s="31">
        <f>'Казань протоколы'!K47+'Казань СТС '!K47</f>
        <v>0</v>
      </c>
      <c r="L47" s="31">
        <f>'Казань протоколы'!L47+'Казань СТС '!L47</f>
        <v>0</v>
      </c>
      <c r="M47" s="31">
        <f>'Казань протоколы'!M47+'Казань СТС '!M47</f>
        <v>0</v>
      </c>
      <c r="N47" s="31">
        <f>'Казань протоколы'!N47+'Казань СТС '!N47</f>
        <v>0</v>
      </c>
      <c r="O47" s="31">
        <f>'Казань протоколы'!O47+'Казань СТС '!O47</f>
        <v>0</v>
      </c>
      <c r="P47" s="20">
        <f t="shared" si="1"/>
        <v>49</v>
      </c>
    </row>
    <row r="48" spans="1:18" ht="15.75">
      <c r="A48" s="24" t="s">
        <v>165</v>
      </c>
      <c r="B48" s="208" t="s">
        <v>147</v>
      </c>
      <c r="C48" s="209"/>
      <c r="D48" s="31">
        <f>'Казань протоколы'!D48+'Казань СТС '!D48</f>
        <v>63</v>
      </c>
      <c r="E48" s="31">
        <f>'Казань протоколы'!E48+'Казань СТС '!E48</f>
        <v>0</v>
      </c>
      <c r="F48" s="31">
        <f>'Казань протоколы'!F48+'Казань СТС '!F48</f>
        <v>0</v>
      </c>
      <c r="G48" s="31">
        <f>'Казань протоколы'!G48+'Казань СТС '!G48</f>
        <v>0</v>
      </c>
      <c r="H48" s="31">
        <f>'Казань протоколы'!H48+'Казань СТС '!H48</f>
        <v>0</v>
      </c>
      <c r="I48" s="31">
        <f>'Казань протоколы'!I48+'Казань СТС '!I48</f>
        <v>0</v>
      </c>
      <c r="J48" s="31">
        <f>'Казань протоколы'!J48+'Казань СТС '!J48</f>
        <v>0</v>
      </c>
      <c r="K48" s="31">
        <f>'Казань протоколы'!K48+'Казань СТС '!K48</f>
        <v>0</v>
      </c>
      <c r="L48" s="31">
        <f>'Казань протоколы'!L48+'Казань СТС '!L48</f>
        <v>1</v>
      </c>
      <c r="M48" s="31">
        <f>'Казань протоколы'!M48+'Казань СТС '!M48</f>
        <v>0</v>
      </c>
      <c r="N48" s="31">
        <f>'Казань протоколы'!N48+'Казань СТС '!N48</f>
        <v>0</v>
      </c>
      <c r="O48" s="31">
        <f>'Казань протоколы'!O48+'Казань СТС '!O48</f>
        <v>0</v>
      </c>
      <c r="P48" s="20">
        <f t="shared" si="1"/>
        <v>64</v>
      </c>
    </row>
    <row r="49" spans="1:19" ht="70.5" customHeight="1">
      <c r="A49" s="18" t="s">
        <v>166</v>
      </c>
      <c r="B49" s="206" t="s">
        <v>167</v>
      </c>
      <c r="C49" s="207"/>
      <c r="D49" s="23">
        <f>D50+D51+D52+D53</f>
        <v>355</v>
      </c>
      <c r="E49" s="23">
        <f t="shared" ref="E49:O49" si="9">E50+E51+E52+E53</f>
        <v>0</v>
      </c>
      <c r="F49" s="23">
        <f t="shared" si="9"/>
        <v>230</v>
      </c>
      <c r="G49" s="23">
        <f t="shared" si="9"/>
        <v>6</v>
      </c>
      <c r="H49" s="23">
        <f t="shared" si="9"/>
        <v>3</v>
      </c>
      <c r="I49" s="23">
        <f t="shared" si="9"/>
        <v>230</v>
      </c>
      <c r="J49" s="23">
        <f t="shared" si="9"/>
        <v>1</v>
      </c>
      <c r="K49" s="23">
        <f t="shared" si="9"/>
        <v>1654</v>
      </c>
      <c r="L49" s="23">
        <f t="shared" si="9"/>
        <v>1795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4274</v>
      </c>
      <c r="R49" s="22">
        <f>P49*100/P27</f>
        <v>2.8613126958198323</v>
      </c>
    </row>
    <row r="50" spans="1:19" ht="15.75">
      <c r="A50" s="24" t="s">
        <v>168</v>
      </c>
      <c r="B50" s="208" t="s">
        <v>137</v>
      </c>
      <c r="C50" s="209"/>
      <c r="D50" s="31">
        <f>'Казань протоколы'!D50+'Казань СТС '!D50</f>
        <v>217</v>
      </c>
      <c r="E50" s="31">
        <f>'Казань протоколы'!E50+'Казань СТС '!E50</f>
        <v>0</v>
      </c>
      <c r="F50" s="31">
        <f>'Казань протоколы'!F50+'Казань СТС '!F50</f>
        <v>226</v>
      </c>
      <c r="G50" s="31">
        <f>'Казань протоколы'!G50+'Казань СТС '!G50</f>
        <v>1</v>
      </c>
      <c r="H50" s="31">
        <f>'Казань протоколы'!H50+'Казань СТС '!H50</f>
        <v>0</v>
      </c>
      <c r="I50" s="31">
        <f>'Казань протоколы'!I50+'Казань СТС '!I50</f>
        <v>111</v>
      </c>
      <c r="J50" s="31">
        <f>'Казань протоколы'!J50+'Казань СТС '!J50</f>
        <v>0</v>
      </c>
      <c r="K50" s="31">
        <f>'Казань протоколы'!K50+'Казань СТС '!K50</f>
        <v>1593</v>
      </c>
      <c r="L50" s="31">
        <f>'Казань протоколы'!L50+'Казань СТС '!L50</f>
        <v>1720</v>
      </c>
      <c r="M50" s="31">
        <f>'Казань протоколы'!M50+'Казань СТС '!M50</f>
        <v>0</v>
      </c>
      <c r="N50" s="31">
        <f>'Казань протоколы'!N50+'Казань СТС '!N50</f>
        <v>0</v>
      </c>
      <c r="O50" s="31">
        <f>'Казань протоколы'!O50+'Казань СТС '!O50</f>
        <v>0</v>
      </c>
      <c r="P50" s="20">
        <f t="shared" si="1"/>
        <v>3868</v>
      </c>
    </row>
    <row r="51" spans="1:19" ht="15.75">
      <c r="A51" s="24" t="s">
        <v>169</v>
      </c>
      <c r="B51" s="208" t="s">
        <v>139</v>
      </c>
      <c r="C51" s="209"/>
      <c r="D51" s="31">
        <f>'Казань протоколы'!D51+'Казань СТС '!D51</f>
        <v>79</v>
      </c>
      <c r="E51" s="31">
        <f>'Казань протоколы'!E51+'Казань СТС '!E51</f>
        <v>0</v>
      </c>
      <c r="F51" s="31">
        <f>'Казань протоколы'!F51+'Казань СТС '!F51</f>
        <v>0</v>
      </c>
      <c r="G51" s="31">
        <f>'Казань протоколы'!G51+'Казань СТС '!G51</f>
        <v>2</v>
      </c>
      <c r="H51" s="31">
        <f>'Казань протоколы'!H51+'Казань СТС '!H51</f>
        <v>3</v>
      </c>
      <c r="I51" s="31">
        <f>'Казань протоколы'!I51+'Казань СТС '!I51</f>
        <v>68</v>
      </c>
      <c r="J51" s="31">
        <f>'Казань протоколы'!J51+'Казань СТС '!J51</f>
        <v>0</v>
      </c>
      <c r="K51" s="31">
        <f>'Казань протоколы'!K51+'Казань СТС '!K51</f>
        <v>61</v>
      </c>
      <c r="L51" s="31">
        <f>'Казань протоколы'!L51+'Казань СТС '!L51</f>
        <v>62</v>
      </c>
      <c r="M51" s="31">
        <f>'Казань протоколы'!M51+'Казань СТС '!M51</f>
        <v>0</v>
      </c>
      <c r="N51" s="31">
        <f>'Казань протоколы'!N51+'Казань СТС '!N51</f>
        <v>0</v>
      </c>
      <c r="O51" s="31">
        <f>'Казань протоколы'!O51+'Казань СТС '!O51</f>
        <v>0</v>
      </c>
      <c r="P51" s="20">
        <f t="shared" si="1"/>
        <v>275</v>
      </c>
    </row>
    <row r="52" spans="1:19" ht="15.75">
      <c r="A52" s="24" t="s">
        <v>170</v>
      </c>
      <c r="B52" s="208" t="s">
        <v>141</v>
      </c>
      <c r="C52" s="209"/>
      <c r="D52" s="31">
        <f>'Казань протоколы'!D52+'Казань СТС '!D52</f>
        <v>4</v>
      </c>
      <c r="E52" s="31">
        <f>'Казань протоколы'!E52+'Казань СТС '!E52</f>
        <v>0</v>
      </c>
      <c r="F52" s="31">
        <f>'Казань протоколы'!F52+'Казань СТС '!F52</f>
        <v>1</v>
      </c>
      <c r="G52" s="31">
        <f>'Казань протоколы'!G52+'Казань СТС '!G52</f>
        <v>2</v>
      </c>
      <c r="H52" s="31">
        <f>'Казань протоколы'!H52+'Казань СТС '!H52</f>
        <v>0</v>
      </c>
      <c r="I52" s="31">
        <f>'Казань протоколы'!I52+'Казань СТС '!I52</f>
        <v>22</v>
      </c>
      <c r="J52" s="31">
        <f>'Казань протоколы'!J52+'Казань СТС '!J52</f>
        <v>0</v>
      </c>
      <c r="K52" s="31">
        <f>'Казань протоколы'!K52+'Казань СТС '!K52</f>
        <v>0</v>
      </c>
      <c r="L52" s="31">
        <f>'Казань протоколы'!L52+'Казань СТС '!L52</f>
        <v>1</v>
      </c>
      <c r="M52" s="31">
        <f>'Казань протоколы'!M52+'Казань СТС '!M52</f>
        <v>0</v>
      </c>
      <c r="N52" s="31">
        <f>'Казань протоколы'!N52+'Казань СТС '!N52</f>
        <v>0</v>
      </c>
      <c r="O52" s="31">
        <f>'Казань протоколы'!O52+'Казань СТС '!O52</f>
        <v>0</v>
      </c>
      <c r="P52" s="20">
        <f t="shared" si="1"/>
        <v>30</v>
      </c>
    </row>
    <row r="53" spans="1:19" ht="15.75">
      <c r="A53" s="24" t="s">
        <v>171</v>
      </c>
      <c r="B53" s="210" t="s">
        <v>143</v>
      </c>
      <c r="C53" s="211"/>
      <c r="D53" s="25">
        <f>D54+D55</f>
        <v>55</v>
      </c>
      <c r="E53" s="25">
        <f t="shared" ref="E53:O53" si="10">E54+E55</f>
        <v>0</v>
      </c>
      <c r="F53" s="25">
        <f t="shared" si="10"/>
        <v>3</v>
      </c>
      <c r="G53" s="25">
        <f t="shared" si="10"/>
        <v>1</v>
      </c>
      <c r="H53" s="25">
        <f t="shared" si="10"/>
        <v>0</v>
      </c>
      <c r="I53" s="25">
        <f t="shared" si="10"/>
        <v>29</v>
      </c>
      <c r="J53" s="25">
        <f t="shared" si="10"/>
        <v>1</v>
      </c>
      <c r="K53" s="25">
        <f t="shared" si="10"/>
        <v>0</v>
      </c>
      <c r="L53" s="25">
        <f t="shared" si="10"/>
        <v>12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101</v>
      </c>
    </row>
    <row r="54" spans="1:19" ht="15.75">
      <c r="A54" s="24" t="s">
        <v>172</v>
      </c>
      <c r="B54" s="208" t="s">
        <v>145</v>
      </c>
      <c r="C54" s="209"/>
      <c r="D54" s="31">
        <f>'Казань протоколы'!D54+'Казань СТС '!D54</f>
        <v>10</v>
      </c>
      <c r="E54" s="31">
        <f>'Казань протоколы'!E54+'Казань СТС '!E54</f>
        <v>0</v>
      </c>
      <c r="F54" s="31">
        <f>'Казань протоколы'!F54+'Казань СТС '!F54</f>
        <v>1</v>
      </c>
      <c r="G54" s="31">
        <f>'Казань протоколы'!G54+'Казань СТС '!G54</f>
        <v>0</v>
      </c>
      <c r="H54" s="31">
        <f>'Казань протоколы'!H54+'Казань СТС '!H54</f>
        <v>0</v>
      </c>
      <c r="I54" s="31">
        <f>'Казань протоколы'!I54+'Казань СТС '!I54</f>
        <v>14</v>
      </c>
      <c r="J54" s="31">
        <f>'Казань протоколы'!J54+'Казань СТС '!J54</f>
        <v>0</v>
      </c>
      <c r="K54" s="31">
        <f>'Казань протоколы'!K54+'Казань СТС '!K54</f>
        <v>0</v>
      </c>
      <c r="L54" s="31">
        <f>'Казань протоколы'!L54+'Казань СТС '!L54</f>
        <v>5</v>
      </c>
      <c r="M54" s="31">
        <f>'Казань протоколы'!M54+'Казань СТС '!M54</f>
        <v>0</v>
      </c>
      <c r="N54" s="31">
        <f>'Казань протоколы'!N54+'Казань СТС '!N54</f>
        <v>0</v>
      </c>
      <c r="O54" s="31">
        <f>'Казань протоколы'!O54+'Казань СТС '!O54</f>
        <v>0</v>
      </c>
      <c r="P54" s="20">
        <f t="shared" si="1"/>
        <v>30</v>
      </c>
    </row>
    <row r="55" spans="1:19" ht="15.75">
      <c r="A55" s="24" t="s">
        <v>173</v>
      </c>
      <c r="B55" s="208" t="s">
        <v>147</v>
      </c>
      <c r="C55" s="209"/>
      <c r="D55" s="31">
        <f>'Казань протоколы'!D55+'Казань СТС '!D55</f>
        <v>45</v>
      </c>
      <c r="E55" s="31">
        <f>'Казань протоколы'!E55+'Казань СТС '!E55</f>
        <v>0</v>
      </c>
      <c r="F55" s="31">
        <f>'Казань протоколы'!F55+'Казань СТС '!F55</f>
        <v>2</v>
      </c>
      <c r="G55" s="31">
        <f>'Казань протоколы'!G55+'Казань СТС '!G55</f>
        <v>1</v>
      </c>
      <c r="H55" s="31">
        <f>'Казань протоколы'!H55+'Казань СТС '!H55</f>
        <v>0</v>
      </c>
      <c r="I55" s="31">
        <f>'Казань протоколы'!I55+'Казань СТС '!I55</f>
        <v>15</v>
      </c>
      <c r="J55" s="31">
        <f>'Казань протоколы'!J55+'Казань СТС '!J55</f>
        <v>1</v>
      </c>
      <c r="K55" s="31">
        <f>'Казань протоколы'!K55+'Казань СТС '!K55</f>
        <v>0</v>
      </c>
      <c r="L55" s="31">
        <f>'Казань протоколы'!L55+'Казань СТС '!L55</f>
        <v>7</v>
      </c>
      <c r="M55" s="31">
        <f>'Казань протоколы'!M55+'Казань СТС '!M55</f>
        <v>0</v>
      </c>
      <c r="N55" s="31">
        <f>'Казань протоколы'!N55+'Казань СТС '!N55</f>
        <v>0</v>
      </c>
      <c r="O55" s="31">
        <f>'Казань протоколы'!O55+'Казань СТС '!O55</f>
        <v>0</v>
      </c>
      <c r="P55" s="20">
        <f t="shared" si="1"/>
        <v>71</v>
      </c>
    </row>
    <row r="56" spans="1:19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9" ht="48" customHeight="1">
      <c r="A57" s="24" t="s">
        <v>175</v>
      </c>
      <c r="B57" s="217" t="s">
        <v>176</v>
      </c>
      <c r="C57" s="218"/>
      <c r="D57" s="28">
        <f>D58+D59+D60+D61</f>
        <v>5042900</v>
      </c>
      <c r="E57" s="28">
        <f t="shared" ref="E57:O57" si="11">E58+E59+E60+E61</f>
        <v>0</v>
      </c>
      <c r="F57" s="28">
        <f>F58+F59+F60+F61</f>
        <v>11289700</v>
      </c>
      <c r="G57" s="28">
        <f t="shared" si="11"/>
        <v>11000</v>
      </c>
      <c r="H57" s="28">
        <f t="shared" si="11"/>
        <v>5000</v>
      </c>
      <c r="I57" s="28">
        <f>I58+I59+I60+I61</f>
        <v>1856500</v>
      </c>
      <c r="J57" s="28">
        <f t="shared" si="11"/>
        <v>19000</v>
      </c>
      <c r="K57" s="28">
        <f t="shared" si="11"/>
        <v>286497500</v>
      </c>
      <c r="L57" s="28">
        <f t="shared" si="11"/>
        <v>48001000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352722600</v>
      </c>
      <c r="R57" s="29">
        <f>P57-P75</f>
        <v>333078950</v>
      </c>
      <c r="S57" s="30" t="s">
        <v>177</v>
      </c>
    </row>
    <row r="58" spans="1:19" ht="15.75">
      <c r="A58" s="24" t="s">
        <v>178</v>
      </c>
      <c r="B58" s="208" t="s">
        <v>137</v>
      </c>
      <c r="C58" s="209"/>
      <c r="D58" s="31">
        <f>'Казань протоколы'!D58+'Казань СТС '!D58</f>
        <v>175900</v>
      </c>
      <c r="E58" s="31">
        <f>'Казань протоколы'!E58+'Казань СТС '!E58</f>
        <v>0</v>
      </c>
      <c r="F58" s="31">
        <f>'Казань протоколы'!F58+'Казань СТС '!F58</f>
        <v>11289700</v>
      </c>
      <c r="G58" s="31">
        <f>'Казань протоколы'!G58+'Казань СТС '!G58</f>
        <v>0</v>
      </c>
      <c r="H58" s="31">
        <f>'Казань протоколы'!H58+'Казань СТС '!H58</f>
        <v>0</v>
      </c>
      <c r="I58" s="31">
        <f>'Казань протоколы'!I58+'Казань СТС '!I58</f>
        <v>1226500</v>
      </c>
      <c r="J58" s="31">
        <f>'Казань протоколы'!J58+'Казань СТС '!J58</f>
        <v>4000</v>
      </c>
      <c r="K58" s="31">
        <f>'Казань протоколы'!K58+'Казань СТС '!K58</f>
        <v>266555000</v>
      </c>
      <c r="L58" s="31">
        <f>'Казань протоколы'!L58+'Казань СТС '!L58</f>
        <v>33546000</v>
      </c>
      <c r="M58" s="31">
        <f>'Казань протоколы'!M58+'Казань СТС '!M58</f>
        <v>0</v>
      </c>
      <c r="N58" s="31">
        <f>'Казань протоколы'!N58+'Казань СТС '!N58</f>
        <v>0</v>
      </c>
      <c r="O58" s="31">
        <f>'Казань протоколы'!O58+'Казань СТС '!O58</f>
        <v>0</v>
      </c>
      <c r="P58" s="20">
        <f t="shared" si="1"/>
        <v>312797100</v>
      </c>
    </row>
    <row r="59" spans="1:19" ht="15.75">
      <c r="A59" s="24" t="s">
        <v>179</v>
      </c>
      <c r="B59" s="208" t="s">
        <v>139</v>
      </c>
      <c r="C59" s="209"/>
      <c r="D59" s="31">
        <f>'Казань протоколы'!D59+'Казань СТС '!D59</f>
        <v>3200000</v>
      </c>
      <c r="E59" s="31">
        <f>'Казань протоколы'!E59+'Казань СТС '!E59</f>
        <v>0</v>
      </c>
      <c r="F59" s="31">
        <f>'Казань протоколы'!F59+'Казань СТС '!F59</f>
        <v>0</v>
      </c>
      <c r="G59" s="31">
        <f>'Казань протоколы'!G59+'Казань СТС '!G59</f>
        <v>10000</v>
      </c>
      <c r="H59" s="31">
        <f>'Казань протоколы'!H59+'Казань СТС '!H59</f>
        <v>5000</v>
      </c>
      <c r="I59" s="31">
        <f>'Казань протоколы'!I59+'Казань СТС '!I59</f>
        <v>390000</v>
      </c>
      <c r="J59" s="31">
        <f>'Казань протоколы'!J59+'Казань СТС '!J59</f>
        <v>0</v>
      </c>
      <c r="K59" s="31">
        <f>'Казань протоколы'!K59+'Казань СТС '!K59</f>
        <v>19942500</v>
      </c>
      <c r="L59" s="31">
        <f>'Казань протоколы'!L59+'Казань СТС '!L59</f>
        <v>14450000</v>
      </c>
      <c r="M59" s="31">
        <f>'Казань протоколы'!M59+'Казань СТС '!M59</f>
        <v>0</v>
      </c>
      <c r="N59" s="31">
        <f>'Казань протоколы'!N59+'Казань СТС '!N59</f>
        <v>0</v>
      </c>
      <c r="O59" s="31">
        <f>'Казань протоколы'!O59+'Казань СТС '!O59</f>
        <v>0</v>
      </c>
      <c r="P59" s="20">
        <f t="shared" si="1"/>
        <v>37997500</v>
      </c>
    </row>
    <row r="60" spans="1:19" ht="15.75">
      <c r="A60" s="24" t="s">
        <v>180</v>
      </c>
      <c r="B60" s="208" t="s">
        <v>141</v>
      </c>
      <c r="C60" s="209"/>
      <c r="D60" s="31">
        <f>'Казань протоколы'!D60+'Казань СТС '!D60</f>
        <v>45000</v>
      </c>
      <c r="E60" s="31">
        <f>'Казань протоколы'!E60+'Казань СТС '!E60</f>
        <v>0</v>
      </c>
      <c r="F60" s="31">
        <f>'Казань протоколы'!F60+'Казань СТС '!F60</f>
        <v>0</v>
      </c>
      <c r="G60" s="31">
        <f>'Казань протоколы'!G60+'Казань СТС '!G60</f>
        <v>0</v>
      </c>
      <c r="H60" s="31">
        <f>'Казань протоколы'!H60+'Казань СТС '!H60</f>
        <v>0</v>
      </c>
      <c r="I60" s="31">
        <f>'Казань протоколы'!I60+'Казань СТС '!I60</f>
        <v>180000</v>
      </c>
      <c r="J60" s="31">
        <f>'Казань протоколы'!J60+'Казань СТС '!J60</f>
        <v>15000</v>
      </c>
      <c r="K60" s="31">
        <f>'Казань протоколы'!K60+'Казань СТС '!K60</f>
        <v>0</v>
      </c>
      <c r="L60" s="31">
        <f>'Казань протоколы'!L60+'Казань СТС '!L60</f>
        <v>0</v>
      </c>
      <c r="M60" s="31">
        <f>'Казань протоколы'!M60+'Казань СТС '!M60</f>
        <v>0</v>
      </c>
      <c r="N60" s="31">
        <f>'Казань протоколы'!N60+'Казань СТС '!N60</f>
        <v>0</v>
      </c>
      <c r="O60" s="31">
        <f>'Казань протоколы'!O60+'Казань СТС '!O60</f>
        <v>0</v>
      </c>
      <c r="P60" s="20">
        <f t="shared" si="1"/>
        <v>240000</v>
      </c>
    </row>
    <row r="61" spans="1:19" ht="15.75">
      <c r="A61" s="24" t="s">
        <v>181</v>
      </c>
      <c r="B61" s="219" t="s">
        <v>143</v>
      </c>
      <c r="C61" s="220"/>
      <c r="D61" s="28">
        <f>D62+D63</f>
        <v>1622000</v>
      </c>
      <c r="E61" s="28">
        <f t="shared" ref="E61:O61" si="12">E62+E63</f>
        <v>0</v>
      </c>
      <c r="F61" s="28">
        <f t="shared" si="12"/>
        <v>0</v>
      </c>
      <c r="G61" s="28">
        <f t="shared" si="12"/>
        <v>1000</v>
      </c>
      <c r="H61" s="28">
        <f t="shared" si="12"/>
        <v>0</v>
      </c>
      <c r="I61" s="28">
        <f t="shared" si="12"/>
        <v>60000</v>
      </c>
      <c r="J61" s="28">
        <f t="shared" si="12"/>
        <v>0</v>
      </c>
      <c r="K61" s="28">
        <f t="shared" si="12"/>
        <v>0</v>
      </c>
      <c r="L61" s="28">
        <f t="shared" si="12"/>
        <v>5000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1688000</v>
      </c>
    </row>
    <row r="62" spans="1:19" ht="15.75">
      <c r="A62" s="24" t="s">
        <v>182</v>
      </c>
      <c r="B62" s="208" t="s">
        <v>145</v>
      </c>
      <c r="C62" s="209"/>
      <c r="D62" s="31">
        <f>'Казань протоколы'!D62+'Казань СТС '!D62</f>
        <v>677000</v>
      </c>
      <c r="E62" s="31">
        <f>'Казань протоколы'!E62+'Казань СТС '!E62</f>
        <v>0</v>
      </c>
      <c r="F62" s="31">
        <f>'Казань протоколы'!F62+'Казань СТС '!F62</f>
        <v>0</v>
      </c>
      <c r="G62" s="31">
        <f>'Казань протоколы'!G62+'Казань СТС '!G62</f>
        <v>1000</v>
      </c>
      <c r="H62" s="31">
        <f>'Казань протоколы'!H62+'Казань СТС '!H62</f>
        <v>0</v>
      </c>
      <c r="I62" s="31">
        <f>'Казань протоколы'!I62+'Казань СТС '!I62</f>
        <v>60000</v>
      </c>
      <c r="J62" s="31">
        <f>'Казань протоколы'!J62+'Казань СТС '!J62</f>
        <v>0</v>
      </c>
      <c r="K62" s="31">
        <f>'Казань протоколы'!K62+'Казань СТС '!K62</f>
        <v>0</v>
      </c>
      <c r="L62" s="31">
        <f>'Казань протоколы'!L62+'Казань СТС '!L62</f>
        <v>0</v>
      </c>
      <c r="M62" s="31">
        <f>'Казань протоколы'!M62+'Казань СТС '!M62</f>
        <v>0</v>
      </c>
      <c r="N62" s="31">
        <f>'Казань протоколы'!N62+'Казань СТС '!N62</f>
        <v>0</v>
      </c>
      <c r="O62" s="31">
        <f>'Казань протоколы'!O62+'Казань СТС '!O62</f>
        <v>0</v>
      </c>
      <c r="P62" s="20">
        <f t="shared" si="1"/>
        <v>738000</v>
      </c>
    </row>
    <row r="63" spans="1:19" ht="15.75">
      <c r="A63" s="24" t="s">
        <v>183</v>
      </c>
      <c r="B63" s="208" t="s">
        <v>147</v>
      </c>
      <c r="C63" s="209"/>
      <c r="D63" s="31">
        <f>'Казань протоколы'!D63+'Казань СТС '!D63</f>
        <v>945000</v>
      </c>
      <c r="E63" s="31">
        <f>'Казань протоколы'!E63+'Казань СТС '!E63</f>
        <v>0</v>
      </c>
      <c r="F63" s="31">
        <f>'Казань протоколы'!F63+'Казань СТС '!F63</f>
        <v>0</v>
      </c>
      <c r="G63" s="31">
        <f>'Казань протоколы'!G63+'Казань СТС '!G63</f>
        <v>0</v>
      </c>
      <c r="H63" s="31">
        <f>'Казань протоколы'!H63+'Казань СТС '!H63</f>
        <v>0</v>
      </c>
      <c r="I63" s="31">
        <f>'Казань протоколы'!I63+'Казань СТС '!I63</f>
        <v>0</v>
      </c>
      <c r="J63" s="31">
        <f>'Казань протоколы'!J63+'Казань СТС '!J63</f>
        <v>0</v>
      </c>
      <c r="K63" s="31">
        <f>'Казань протоколы'!K63+'Казань СТС '!K63</f>
        <v>0</v>
      </c>
      <c r="L63" s="31">
        <f>'Казань протоколы'!L63+'Казань СТС '!L63</f>
        <v>5000</v>
      </c>
      <c r="M63" s="31">
        <f>'Казань протоколы'!M63+'Казань СТС '!M63</f>
        <v>0</v>
      </c>
      <c r="N63" s="31">
        <f>'Казань протоколы'!N63+'Казань СТС '!N63</f>
        <v>0</v>
      </c>
      <c r="O63" s="31">
        <f>'Казань протоколы'!O63+'Казань СТС '!O63</f>
        <v>0</v>
      </c>
      <c r="P63" s="20">
        <f t="shared" si="1"/>
        <v>950000</v>
      </c>
    </row>
    <row r="64" spans="1:19" ht="101.25" customHeight="1">
      <c r="A64" s="24" t="s">
        <v>184</v>
      </c>
      <c r="B64" s="221" t="s">
        <v>185</v>
      </c>
      <c r="C64" s="222"/>
      <c r="D64" s="31">
        <f>'Казань протоколы'!D64+'Казань СТС '!D64</f>
        <v>32</v>
      </c>
      <c r="E64" s="31">
        <f>'Казань протоколы'!E64+'Казань СТС '!E64</f>
        <v>0</v>
      </c>
      <c r="F64" s="31">
        <f>'Казань протоколы'!F64+'Казань СТС '!F64</f>
        <v>169</v>
      </c>
      <c r="G64" s="31">
        <f>'Казань протоколы'!G64+'Казань СТС '!G64</f>
        <v>0</v>
      </c>
      <c r="H64" s="31">
        <f>'Казань протоколы'!H64+'Казань СТС '!H64</f>
        <v>0</v>
      </c>
      <c r="I64" s="31">
        <f>'Казань протоколы'!I64+'Казань СТС '!I64</f>
        <v>27</v>
      </c>
      <c r="J64" s="31">
        <f>'Казань протоколы'!J64+'Казань СТС '!J64</f>
        <v>0</v>
      </c>
      <c r="K64" s="31">
        <f>'Казань протоколы'!K64+'Казань СТС '!K64</f>
        <v>3828</v>
      </c>
      <c r="L64" s="31">
        <f>'Казань протоколы'!L64+'Казань СТС '!L64</f>
        <v>2115</v>
      </c>
      <c r="M64" s="31">
        <f>'Казань протоколы'!M64+'Казань СТС '!M64</f>
        <v>0</v>
      </c>
      <c r="N64" s="31">
        <f>'Казань протоколы'!N64+'Казань СТС '!N64</f>
        <v>0</v>
      </c>
      <c r="O64" s="31">
        <f>'Казань протоколы'!O64+'Казань СТС '!O64</f>
        <v>0</v>
      </c>
      <c r="P64" s="20">
        <f t="shared" si="1"/>
        <v>6171</v>
      </c>
      <c r="R64" s="22">
        <f>P64*100/P34</f>
        <v>4.2529876359426044</v>
      </c>
      <c r="S64" s="30" t="s">
        <v>186</v>
      </c>
    </row>
    <row r="65" spans="1:19" ht="101.25" customHeight="1">
      <c r="A65" s="24" t="s">
        <v>187</v>
      </c>
      <c r="B65" s="223" t="s">
        <v>188</v>
      </c>
      <c r="C65" s="209"/>
      <c r="D65" s="31">
        <f>'Казань протоколы'!D65+'Казань СТС '!D65</f>
        <v>1522000</v>
      </c>
      <c r="E65" s="31">
        <f>'Казань протоколы'!E65+'Казань СТС '!E65</f>
        <v>0</v>
      </c>
      <c r="F65" s="31">
        <f>'Казань протоколы'!F65+'Казань СТС '!F65</f>
        <v>625900</v>
      </c>
      <c r="G65" s="31">
        <f>'Казань протоколы'!G65+'Казань СТС '!G65</f>
        <v>0</v>
      </c>
      <c r="H65" s="31">
        <f>'Казань протоколы'!H65+'Казань СТС '!H65</f>
        <v>0</v>
      </c>
      <c r="I65" s="31">
        <f>'Казань протоколы'!I65+'Казань СТС '!I65</f>
        <v>289000</v>
      </c>
      <c r="J65" s="31">
        <f>'Казань протоколы'!J65+'Казань СТС '!J65</f>
        <v>0</v>
      </c>
      <c r="K65" s="31">
        <f>'Казань протоколы'!K65+'Казань СТС '!K65</f>
        <v>9416250</v>
      </c>
      <c r="L65" s="31">
        <f>'Казань протоколы'!L65+'Казань СТС '!L65</f>
        <v>10624000</v>
      </c>
      <c r="M65" s="31">
        <f>'Казань протоколы'!M65+'Казань СТС '!M65</f>
        <v>0</v>
      </c>
      <c r="N65" s="31">
        <f>'Казань протоколы'!N65+'Казань СТС '!N65</f>
        <v>0</v>
      </c>
      <c r="O65" s="31">
        <f>'Казань протоколы'!O65+'Казань СТС '!O65</f>
        <v>0</v>
      </c>
      <c r="P65" s="20">
        <f t="shared" si="1"/>
        <v>22477150</v>
      </c>
    </row>
    <row r="66" spans="1:19" ht="101.25" customHeight="1">
      <c r="A66" s="24" t="s">
        <v>189</v>
      </c>
      <c r="B66" s="223" t="s">
        <v>190</v>
      </c>
      <c r="C66" s="209"/>
      <c r="D66" s="31">
        <f>'Казань протоколы'!D66+'Казань СТС '!D66</f>
        <v>16</v>
      </c>
      <c r="E66" s="31">
        <f>'Казань протоколы'!E66+'Казань СТС '!E66</f>
        <v>0</v>
      </c>
      <c r="F66" s="31">
        <f>'Казань протоколы'!F66+'Казань СТС '!F66</f>
        <v>34</v>
      </c>
      <c r="G66" s="31">
        <f>'Казань протоколы'!G66+'Казань СТС '!G66</f>
        <v>0</v>
      </c>
      <c r="H66" s="31">
        <f>'Казань протоколы'!H66+'Казань СТС '!H66</f>
        <v>0</v>
      </c>
      <c r="I66" s="31">
        <f>'Казань протоколы'!I66+'Казань СТС '!I66</f>
        <v>6</v>
      </c>
      <c r="J66" s="31">
        <f>'Казань протоколы'!J66+'Казань СТС '!J66</f>
        <v>23</v>
      </c>
      <c r="K66" s="31">
        <f>'Казань протоколы'!K66+'Казань СТС '!K66</f>
        <v>677</v>
      </c>
      <c r="L66" s="31">
        <f>'Казань протоколы'!L66+'Казань СТС '!L66</f>
        <v>1195</v>
      </c>
      <c r="M66" s="31">
        <f>'Казань протоколы'!M66+'Казань СТС '!M66</f>
        <v>0</v>
      </c>
      <c r="N66" s="31">
        <f>'Казань протоколы'!N66+'Казань СТС '!N66</f>
        <v>0</v>
      </c>
      <c r="O66" s="31">
        <f>'Казань протоколы'!O66+'Казань СТС '!O66</f>
        <v>0</v>
      </c>
      <c r="P66" s="20">
        <f t="shared" si="1"/>
        <v>1951</v>
      </c>
    </row>
    <row r="67" spans="1:19" ht="101.25" customHeight="1">
      <c r="A67" s="24" t="s">
        <v>191</v>
      </c>
      <c r="B67" s="223" t="s">
        <v>192</v>
      </c>
      <c r="C67" s="209"/>
      <c r="D67" s="31">
        <f>'Казань протоколы'!D67+'Казань СТС '!D67</f>
        <v>161000</v>
      </c>
      <c r="E67" s="31">
        <f>'Казань протоколы'!E67+'Казань СТС '!E67</f>
        <v>0</v>
      </c>
      <c r="F67" s="31">
        <f>'Казань протоколы'!F67+'Казань СТС '!F67</f>
        <v>100800</v>
      </c>
      <c r="G67" s="31">
        <f>'Казань протоколы'!G67+'Казань СТС '!G67</f>
        <v>0</v>
      </c>
      <c r="H67" s="31">
        <f>'Казань протоколы'!H67+'Казань СТС '!H67</f>
        <v>0</v>
      </c>
      <c r="I67" s="31">
        <f>'Казань протоколы'!I67+'Казань СТС '!I67</f>
        <v>93500</v>
      </c>
      <c r="J67" s="31">
        <f>'Казань протоколы'!J67+'Казань СТС '!J67</f>
        <v>4482000</v>
      </c>
      <c r="K67" s="31">
        <f>'Казань протоколы'!K67+'Казань СТС '!K67</f>
        <v>1663750</v>
      </c>
      <c r="L67" s="31">
        <f>'Казань протоколы'!L67+'Казань СТС '!L67</f>
        <v>5500000</v>
      </c>
      <c r="M67" s="31">
        <f>'Казань протоколы'!M67+'Казань СТС '!M67</f>
        <v>0</v>
      </c>
      <c r="N67" s="31">
        <f>'Казань протоколы'!N67+'Казань СТС '!N67</f>
        <v>0</v>
      </c>
      <c r="O67" s="31">
        <f>'Казань протоколы'!O67+'Казань СТС '!O67</f>
        <v>0</v>
      </c>
      <c r="P67" s="20">
        <f t="shared" si="1"/>
        <v>12001050</v>
      </c>
    </row>
    <row r="68" spans="1:19" ht="96.75" customHeight="1">
      <c r="A68" s="18" t="s">
        <v>193</v>
      </c>
      <c r="B68" s="224" t="s">
        <v>194</v>
      </c>
      <c r="C68" s="207"/>
      <c r="D68" s="23">
        <f>D69+D70+D71+D72</f>
        <v>28</v>
      </c>
      <c r="E68" s="23">
        <f t="shared" ref="E68:O68" si="13">E69+E70+E71+E72</f>
        <v>0</v>
      </c>
      <c r="F68" s="23">
        <f t="shared" si="13"/>
        <v>164</v>
      </c>
      <c r="G68" s="23">
        <f t="shared" si="13"/>
        <v>0</v>
      </c>
      <c r="H68" s="23">
        <f t="shared" si="13"/>
        <v>0</v>
      </c>
      <c r="I68" s="23">
        <f t="shared" si="13"/>
        <v>21</v>
      </c>
      <c r="J68" s="23">
        <f t="shared" si="13"/>
        <v>0</v>
      </c>
      <c r="K68" s="23">
        <f t="shared" si="13"/>
        <v>2137</v>
      </c>
      <c r="L68" s="23">
        <f t="shared" si="13"/>
        <v>1931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4281</v>
      </c>
      <c r="R68" s="22">
        <f>P68*100/P64</f>
        <v>69.372873116188629</v>
      </c>
      <c r="S68" s="30" t="s">
        <v>195</v>
      </c>
    </row>
    <row r="69" spans="1:19" ht="15.75">
      <c r="A69" s="31" t="s">
        <v>196</v>
      </c>
      <c r="B69" s="208" t="s">
        <v>137</v>
      </c>
      <c r="C69" s="209"/>
      <c r="D69" s="31">
        <f>'Казань протоколы'!D69+'Казань СТС '!D69</f>
        <v>5</v>
      </c>
      <c r="E69" s="31">
        <f>'Казань протоколы'!E69+'Казань СТС '!E69</f>
        <v>0</v>
      </c>
      <c r="F69" s="31">
        <f>'Казань протоколы'!F69+'Казань СТС '!F69</f>
        <v>164</v>
      </c>
      <c r="G69" s="31">
        <f>'Казань протоколы'!G69+'Казань СТС '!G69</f>
        <v>0</v>
      </c>
      <c r="H69" s="31">
        <f>'Казань протоколы'!H69+'Казань СТС '!H69</f>
        <v>0</v>
      </c>
      <c r="I69" s="31">
        <f>'Казань протоколы'!I69+'Казань СТС '!I69</f>
        <v>4</v>
      </c>
      <c r="J69" s="31">
        <f>'Казань протоколы'!J69+'Казань СТС '!J69</f>
        <v>0</v>
      </c>
      <c r="K69" s="31">
        <f>'Казань протоколы'!K69+'Казань СТС '!K69</f>
        <v>2015</v>
      </c>
      <c r="L69" s="31">
        <f>'Казань протоколы'!L69+'Казань СТС '!L69</f>
        <v>1761</v>
      </c>
      <c r="M69" s="31">
        <f>'Казань протоколы'!M69+'Казань СТС '!M69</f>
        <v>0</v>
      </c>
      <c r="N69" s="31">
        <f>'Казань протоколы'!N69+'Казань СТС '!N69</f>
        <v>0</v>
      </c>
      <c r="O69" s="31">
        <f>'Казань протоколы'!O69+'Казань СТС '!O69</f>
        <v>0</v>
      </c>
      <c r="P69" s="20">
        <f t="shared" si="1"/>
        <v>3949</v>
      </c>
      <c r="R69" s="22">
        <f>P68*100/P34</f>
        <v>2.9504197163296531</v>
      </c>
      <c r="S69" s="30" t="s">
        <v>186</v>
      </c>
    </row>
    <row r="70" spans="1:19" ht="15.75">
      <c r="A70" s="31" t="s">
        <v>197</v>
      </c>
      <c r="B70" s="208" t="s">
        <v>139</v>
      </c>
      <c r="C70" s="209"/>
      <c r="D70" s="31">
        <f>'Казань протоколы'!D70+'Казань СТС '!D70</f>
        <v>13</v>
      </c>
      <c r="E70" s="31">
        <f>'Казань протоколы'!E70+'Казань СТС '!E70</f>
        <v>0</v>
      </c>
      <c r="F70" s="31">
        <f>'Казань протоколы'!F70+'Казань СТС '!F70</f>
        <v>0</v>
      </c>
      <c r="G70" s="31">
        <f>'Казань протоколы'!G70+'Казань СТС '!G70</f>
        <v>0</v>
      </c>
      <c r="H70" s="31">
        <f>'Казань протоколы'!H70+'Казань СТС '!H70</f>
        <v>0</v>
      </c>
      <c r="I70" s="31">
        <f>'Казань протоколы'!I70+'Казань СТС '!I70</f>
        <v>16</v>
      </c>
      <c r="J70" s="31">
        <f>'Казань протоколы'!J70+'Казань СТС '!J70</f>
        <v>0</v>
      </c>
      <c r="K70" s="31">
        <f>'Казань протоколы'!K70+'Казань СТС '!K70</f>
        <v>122</v>
      </c>
      <c r="L70" s="31">
        <f>'Казань протоколы'!L70+'Казань СТС '!L70</f>
        <v>170</v>
      </c>
      <c r="M70" s="31">
        <f>'Казань протоколы'!M70+'Казань СТС '!M70</f>
        <v>0</v>
      </c>
      <c r="N70" s="31">
        <f>'Казань протоколы'!N70+'Казань СТС '!N70</f>
        <v>0</v>
      </c>
      <c r="O70" s="31">
        <f>'Казань протоколы'!O70+'Казань СТС '!O70</f>
        <v>0</v>
      </c>
      <c r="P70" s="20">
        <f t="shared" si="1"/>
        <v>321</v>
      </c>
    </row>
    <row r="71" spans="1:19" ht="15.75">
      <c r="A71" s="31" t="s">
        <v>198</v>
      </c>
      <c r="B71" s="208" t="s">
        <v>141</v>
      </c>
      <c r="C71" s="209"/>
      <c r="D71" s="31">
        <f>'Казань протоколы'!D71+'Казань СТС '!D71</f>
        <v>0</v>
      </c>
      <c r="E71" s="31">
        <f>'Казань протоколы'!E71+'Казань СТС '!E71</f>
        <v>0</v>
      </c>
      <c r="F71" s="31">
        <f>'Казань протоколы'!F71+'Казань СТС '!F71</f>
        <v>0</v>
      </c>
      <c r="G71" s="31">
        <f>'Казань протоколы'!G71+'Казань СТС '!G71</f>
        <v>0</v>
      </c>
      <c r="H71" s="31">
        <f>'Казань протоколы'!H71+'Казань СТС '!H71</f>
        <v>0</v>
      </c>
      <c r="I71" s="31">
        <f>'Казань протоколы'!I71+'Казань СТС '!I71</f>
        <v>1</v>
      </c>
      <c r="J71" s="31">
        <f>'Казань протоколы'!J71+'Казань СТС '!J71</f>
        <v>0</v>
      </c>
      <c r="K71" s="31">
        <f>'Казань протоколы'!K71+'Казань СТС '!K71</f>
        <v>0</v>
      </c>
      <c r="L71" s="31">
        <f>'Казань протоколы'!L71+'Казань СТС '!L71</f>
        <v>0</v>
      </c>
      <c r="M71" s="31">
        <f>'Казань протоколы'!M71+'Казань СТС '!M71</f>
        <v>0</v>
      </c>
      <c r="N71" s="31">
        <f>'Казань протоколы'!N71+'Казань СТС '!N71</f>
        <v>0</v>
      </c>
      <c r="O71" s="31">
        <f>'Казань протоколы'!O71+'Казань СТС '!O71</f>
        <v>0</v>
      </c>
      <c r="P71" s="20">
        <f t="shared" si="1"/>
        <v>1</v>
      </c>
    </row>
    <row r="72" spans="1:19" ht="15.75">
      <c r="A72" s="31" t="s">
        <v>199</v>
      </c>
      <c r="B72" s="210" t="s">
        <v>143</v>
      </c>
      <c r="C72" s="211"/>
      <c r="D72" s="25">
        <f>D73+D74</f>
        <v>10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10</v>
      </c>
    </row>
    <row r="73" spans="1:19" ht="15.75">
      <c r="A73" s="31" t="s">
        <v>200</v>
      </c>
      <c r="B73" s="208" t="s">
        <v>145</v>
      </c>
      <c r="C73" s="209"/>
      <c r="D73" s="31">
        <f>'Казань протоколы'!D73+'Казань СТС '!D73</f>
        <v>1</v>
      </c>
      <c r="E73" s="31">
        <f>'Казань протоколы'!E73+'Казань СТС '!E73</f>
        <v>0</v>
      </c>
      <c r="F73" s="31">
        <f>'Казань протоколы'!F73+'Казань СТС '!F73</f>
        <v>0</v>
      </c>
      <c r="G73" s="31">
        <f>'Казань протоколы'!G73+'Казань СТС '!G73</f>
        <v>0</v>
      </c>
      <c r="H73" s="31">
        <f>'Казань протоколы'!H73+'Казань СТС '!H73</f>
        <v>0</v>
      </c>
      <c r="I73" s="31">
        <f>'Казань протоколы'!I73+'Казань СТС '!I73</f>
        <v>0</v>
      </c>
      <c r="J73" s="31">
        <f>'Казань протоколы'!J73+'Казань СТС '!J73</f>
        <v>0</v>
      </c>
      <c r="K73" s="31">
        <f>'Казань протоколы'!K73+'Казань СТС '!K73</f>
        <v>0</v>
      </c>
      <c r="L73" s="31">
        <f>'Казань протоколы'!L73+'Казань СТС '!L73</f>
        <v>0</v>
      </c>
      <c r="M73" s="31">
        <f>'Казань протоколы'!M73+'Казань СТС '!M73</f>
        <v>0</v>
      </c>
      <c r="N73" s="31">
        <f>'Казань протоколы'!N73+'Казань СТС '!N73</f>
        <v>0</v>
      </c>
      <c r="O73" s="31">
        <f>'Казань протоколы'!O73+'Казань СТС '!O73</f>
        <v>0</v>
      </c>
      <c r="P73" s="20">
        <f t="shared" si="1"/>
        <v>1</v>
      </c>
    </row>
    <row r="74" spans="1:19" ht="15.75">
      <c r="A74" s="31" t="s">
        <v>201</v>
      </c>
      <c r="B74" s="208" t="s">
        <v>202</v>
      </c>
      <c r="C74" s="209"/>
      <c r="D74" s="31">
        <f>'Казань протоколы'!D74+'Казань СТС '!D74</f>
        <v>9</v>
      </c>
      <c r="E74" s="31">
        <f>'Казань протоколы'!E74+'Казань СТС '!E74</f>
        <v>0</v>
      </c>
      <c r="F74" s="31">
        <f>'Казань протоколы'!F74+'Казань СТС '!F74</f>
        <v>0</v>
      </c>
      <c r="G74" s="31">
        <f>'Казань протоколы'!G74+'Казань СТС '!G74</f>
        <v>0</v>
      </c>
      <c r="H74" s="31">
        <f>'Казань протоколы'!H74+'Казань СТС '!H74</f>
        <v>0</v>
      </c>
      <c r="I74" s="31">
        <f>'Казань протоколы'!I74+'Казань СТС '!I74</f>
        <v>0</v>
      </c>
      <c r="J74" s="31">
        <f>'Казань протоколы'!J74+'Казань СТС '!J74</f>
        <v>0</v>
      </c>
      <c r="K74" s="31">
        <f>'Казань протоколы'!K74+'Казань СТС '!K74</f>
        <v>0</v>
      </c>
      <c r="L74" s="31">
        <f>'Казань протоколы'!L74+'Казань СТС '!L74</f>
        <v>0</v>
      </c>
      <c r="M74" s="31">
        <f>'Казань протоколы'!M74+'Казань СТС '!M74</f>
        <v>0</v>
      </c>
      <c r="N74" s="31">
        <f>'Казань протоколы'!N74+'Казань СТС '!N74</f>
        <v>0</v>
      </c>
      <c r="O74" s="31">
        <f>'Казань протоколы'!O74+'Казань СТС '!O74</f>
        <v>0</v>
      </c>
      <c r="P74" s="20">
        <f t="shared" si="1"/>
        <v>9</v>
      </c>
    </row>
    <row r="75" spans="1:19" ht="90" customHeight="1">
      <c r="A75" s="32" t="s">
        <v>203</v>
      </c>
      <c r="B75" s="225" t="s">
        <v>204</v>
      </c>
      <c r="C75" s="218"/>
      <c r="D75" s="28">
        <f>D76+D77+D78+D79</f>
        <v>1307000</v>
      </c>
      <c r="E75" s="28">
        <f t="shared" ref="E75:O75" si="15">E76+E77+E78+E79</f>
        <v>0</v>
      </c>
      <c r="F75" s="28">
        <f t="shared" si="15"/>
        <v>608400</v>
      </c>
      <c r="G75" s="28">
        <f t="shared" si="15"/>
        <v>0</v>
      </c>
      <c r="H75" s="28">
        <f t="shared" si="15"/>
        <v>0</v>
      </c>
      <c r="I75" s="28">
        <f t="shared" si="15"/>
        <v>198000</v>
      </c>
      <c r="J75" s="28">
        <f t="shared" si="15"/>
        <v>0</v>
      </c>
      <c r="K75" s="28">
        <f t="shared" si="15"/>
        <v>7556250</v>
      </c>
      <c r="L75" s="28">
        <f t="shared" si="15"/>
        <v>9974000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19643650</v>
      </c>
      <c r="R75" s="22">
        <f>P75*100/P65</f>
        <v>87.39386443566022</v>
      </c>
      <c r="S75" s="30" t="s">
        <v>195</v>
      </c>
    </row>
    <row r="76" spans="1:19" ht="15.75">
      <c r="A76" s="31" t="s">
        <v>205</v>
      </c>
      <c r="B76" s="226" t="s">
        <v>137</v>
      </c>
      <c r="C76" s="209"/>
      <c r="D76" s="31">
        <f>'Казань протоколы'!D76+'Казань СТС '!D76</f>
        <v>2000</v>
      </c>
      <c r="E76" s="31">
        <f>'Казань протоколы'!E76+'Казань СТС '!E76</f>
        <v>0</v>
      </c>
      <c r="F76" s="31">
        <f>'Казань протоколы'!F76+'Казань СТС '!F76</f>
        <v>608400</v>
      </c>
      <c r="G76" s="31">
        <f>'Казань протоколы'!G76+'Казань СТС '!G76</f>
        <v>0</v>
      </c>
      <c r="H76" s="31">
        <f>'Казань протоколы'!H76+'Казань СТС '!H76</f>
        <v>0</v>
      </c>
      <c r="I76" s="31">
        <f>'Казань протоколы'!I76+'Казань СТС '!I76</f>
        <v>3000</v>
      </c>
      <c r="J76" s="31">
        <f>'Казань протоколы'!J76+'Казань СТС '!J76</f>
        <v>0</v>
      </c>
      <c r="K76" s="31">
        <f>'Казань протоколы'!K76+'Казань СТС '!K76</f>
        <v>7335000</v>
      </c>
      <c r="L76" s="31">
        <f>'Казань протоколы'!L76+'Казань СТС '!L76</f>
        <v>3524000</v>
      </c>
      <c r="M76" s="31">
        <f>'Казань протоколы'!M76+'Казань СТС '!M76</f>
        <v>0</v>
      </c>
      <c r="N76" s="31">
        <f>'Казань протоколы'!N76+'Казань СТС '!N76</f>
        <v>0</v>
      </c>
      <c r="O76" s="31">
        <f>'Казань протоколы'!O76+'Казань СТС '!O76</f>
        <v>0</v>
      </c>
      <c r="P76" s="20">
        <f t="shared" si="1"/>
        <v>11472400</v>
      </c>
    </row>
    <row r="77" spans="1:19" ht="15.75">
      <c r="A77" s="31" t="s">
        <v>206</v>
      </c>
      <c r="B77" s="226" t="s">
        <v>139</v>
      </c>
      <c r="C77" s="209"/>
      <c r="D77" s="31">
        <f>'Казань протоколы'!D77+'Казань СТС '!D77</f>
        <v>1200000</v>
      </c>
      <c r="E77" s="31">
        <f>'Казань протоколы'!E77+'Казань СТС '!E77</f>
        <v>0</v>
      </c>
      <c r="F77" s="31">
        <f>'Казань протоколы'!F77+'Казань СТС '!F77</f>
        <v>0</v>
      </c>
      <c r="G77" s="31">
        <f>'Казань протоколы'!G77+'Казань СТС '!G77</f>
        <v>0</v>
      </c>
      <c r="H77" s="31">
        <f>'Казань протоколы'!H77+'Казань СТС '!H77</f>
        <v>0</v>
      </c>
      <c r="I77" s="31">
        <f>'Казань протоколы'!I77+'Казань СТС '!I77</f>
        <v>195000</v>
      </c>
      <c r="J77" s="31">
        <f>'Казань протоколы'!J77+'Казань СТС '!J77</f>
        <v>0</v>
      </c>
      <c r="K77" s="31">
        <f>'Казань протоколы'!K77+'Казань СТС '!K77</f>
        <v>221250</v>
      </c>
      <c r="L77" s="31">
        <f>'Казань протоколы'!L77+'Казань СТС '!L77</f>
        <v>6450000</v>
      </c>
      <c r="M77" s="31">
        <f>'Казань протоколы'!M77+'Казань СТС '!M77</f>
        <v>0</v>
      </c>
      <c r="N77" s="31">
        <f>'Казань протоколы'!N77+'Казань СТС '!N77</f>
        <v>0</v>
      </c>
      <c r="O77" s="31">
        <f>'Казань протоколы'!O77+'Казань СТС '!O77</f>
        <v>0</v>
      </c>
      <c r="P77" s="20">
        <f t="shared" si="1"/>
        <v>8066250</v>
      </c>
    </row>
    <row r="78" spans="1:19" ht="15.75">
      <c r="A78" s="31" t="s">
        <v>207</v>
      </c>
      <c r="B78" s="226" t="s">
        <v>141</v>
      </c>
      <c r="C78" s="209"/>
      <c r="D78" s="31">
        <f>'Казань протоколы'!D78+'Казань СТС '!D78</f>
        <v>0</v>
      </c>
      <c r="E78" s="31">
        <f>'Казань протоколы'!E78+'Казань СТС '!E78</f>
        <v>0</v>
      </c>
      <c r="F78" s="31">
        <f>'Казань протоколы'!F78+'Казань СТС '!F78</f>
        <v>0</v>
      </c>
      <c r="G78" s="31">
        <f>'Казань протоколы'!G78+'Казань СТС '!G78</f>
        <v>0</v>
      </c>
      <c r="H78" s="31">
        <f>'Казань протоколы'!H78+'Казань СТС '!H78</f>
        <v>0</v>
      </c>
      <c r="I78" s="31">
        <f>'Казань протоколы'!I78+'Казань СТС '!I78</f>
        <v>0</v>
      </c>
      <c r="J78" s="31">
        <f>'Казань протоколы'!J78+'Казань СТС '!J78</f>
        <v>0</v>
      </c>
      <c r="K78" s="31">
        <f>'Казань протоколы'!K78+'Казань СТС '!K78</f>
        <v>0</v>
      </c>
      <c r="L78" s="31">
        <f>'Казань протоколы'!L78+'Казань СТС '!L78</f>
        <v>0</v>
      </c>
      <c r="M78" s="31">
        <f>'Казань протоколы'!M78+'Казань СТС '!M78</f>
        <v>0</v>
      </c>
      <c r="N78" s="31">
        <f>'Казань протоколы'!N78+'Казань СТС '!N78</f>
        <v>0</v>
      </c>
      <c r="O78" s="31">
        <f>'Казань протоколы'!O78+'Казань СТС '!O78</f>
        <v>0</v>
      </c>
      <c r="P78" s="20">
        <f t="shared" si="1"/>
        <v>0</v>
      </c>
    </row>
    <row r="79" spans="1:19" ht="15.75">
      <c r="A79" s="31" t="s">
        <v>208</v>
      </c>
      <c r="B79" s="227" t="s">
        <v>143</v>
      </c>
      <c r="C79" s="220"/>
      <c r="D79" s="28">
        <f>D80+D81</f>
        <v>105000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105000</v>
      </c>
    </row>
    <row r="80" spans="1:19" ht="15.75">
      <c r="A80" s="31" t="s">
        <v>209</v>
      </c>
      <c r="B80" s="226" t="s">
        <v>145</v>
      </c>
      <c r="C80" s="209"/>
      <c r="D80" s="31">
        <f>'Казань протоколы'!D80+'Казань СТС '!D80</f>
        <v>0</v>
      </c>
      <c r="E80" s="31">
        <f>'Казань протоколы'!E80+'Казань СТС '!E80</f>
        <v>0</v>
      </c>
      <c r="F80" s="31">
        <f>'Казань протоколы'!F80+'Казань СТС '!F80</f>
        <v>0</v>
      </c>
      <c r="G80" s="31">
        <f>'Казань протоколы'!G80+'Казань СТС '!G80</f>
        <v>0</v>
      </c>
      <c r="H80" s="31">
        <f>'Казань протоколы'!H80+'Казань СТС '!H80</f>
        <v>0</v>
      </c>
      <c r="I80" s="31">
        <f>'Казань протоколы'!I80+'Казань СТС '!I80</f>
        <v>0</v>
      </c>
      <c r="J80" s="31">
        <f>'Казань протоколы'!J80+'Казань СТС '!J80</f>
        <v>0</v>
      </c>
      <c r="K80" s="31">
        <f>'Казань протоколы'!K80+'Казань СТС '!K80</f>
        <v>0</v>
      </c>
      <c r="L80" s="31">
        <f>'Казань протоколы'!L80+'Казань СТС '!L80</f>
        <v>0</v>
      </c>
      <c r="M80" s="31">
        <f>'Казань протоколы'!M80+'Казань СТС '!M80</f>
        <v>0</v>
      </c>
      <c r="N80" s="31">
        <f>'Казань протоколы'!N80+'Казань СТС '!N80</f>
        <v>0</v>
      </c>
      <c r="O80" s="31">
        <f>'Казань протоколы'!O80+'Казань СТС '!O80</f>
        <v>0</v>
      </c>
      <c r="P80" s="20">
        <f t="shared" si="1"/>
        <v>0</v>
      </c>
    </row>
    <row r="81" spans="1:16" ht="15.75">
      <c r="A81" s="31" t="s">
        <v>210</v>
      </c>
      <c r="B81" s="226" t="s">
        <v>202</v>
      </c>
      <c r="C81" s="209"/>
      <c r="D81" s="31">
        <f>'Казань протоколы'!D81+'Казань СТС '!D81</f>
        <v>105000</v>
      </c>
      <c r="E81" s="31">
        <f>'Казань протоколы'!E81+'Казань СТС '!E81</f>
        <v>0</v>
      </c>
      <c r="F81" s="31">
        <f>'Казань протоколы'!F81+'Казань СТС '!F81</f>
        <v>0</v>
      </c>
      <c r="G81" s="31">
        <f>'Казань протоколы'!G81+'Казань СТС '!G81</f>
        <v>0</v>
      </c>
      <c r="H81" s="31">
        <f>'Казань протоколы'!H81+'Казань СТС '!H81</f>
        <v>0</v>
      </c>
      <c r="I81" s="31">
        <f>'Казань протоколы'!I81+'Казань СТС '!I81</f>
        <v>0</v>
      </c>
      <c r="J81" s="31">
        <f>'Казань протоколы'!J81+'Казань СТС '!J81</f>
        <v>0</v>
      </c>
      <c r="K81" s="31">
        <f>'Казань протоколы'!K81+'Казань СТС '!K81</f>
        <v>0</v>
      </c>
      <c r="L81" s="31">
        <f>'Казань протоколы'!L81+'Казань СТС '!L81</f>
        <v>0</v>
      </c>
      <c r="M81" s="31">
        <f>'Казань протоколы'!M81+'Казань СТС '!M81</f>
        <v>0</v>
      </c>
      <c r="N81" s="31">
        <f>'Казань протоколы'!N81+'Казань СТС '!N81</f>
        <v>0</v>
      </c>
      <c r="O81" s="31">
        <f>'Казань протоколы'!O81+'Казань СТС '!O81</f>
        <v>0</v>
      </c>
      <c r="P81" s="20">
        <f t="shared" si="1"/>
        <v>105000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6</v>
      </c>
      <c r="E82" s="23">
        <f t="shared" ref="E82:O82" si="17">E83+E84+E85+E86</f>
        <v>0</v>
      </c>
      <c r="F82" s="23">
        <f t="shared" si="17"/>
        <v>33</v>
      </c>
      <c r="G82" s="23">
        <f t="shared" si="17"/>
        <v>0</v>
      </c>
      <c r="H82" s="23">
        <f t="shared" si="17"/>
        <v>0</v>
      </c>
      <c r="I82" s="23">
        <f t="shared" si="17"/>
        <v>6</v>
      </c>
      <c r="J82" s="23">
        <f t="shared" si="17"/>
        <v>14</v>
      </c>
      <c r="K82" s="23">
        <f t="shared" si="17"/>
        <v>314</v>
      </c>
      <c r="L82" s="23">
        <f t="shared" si="17"/>
        <v>984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1357</v>
      </c>
    </row>
    <row r="83" spans="1:16" ht="15.75">
      <c r="A83" s="34" t="s">
        <v>213</v>
      </c>
      <c r="B83" s="208" t="s">
        <v>137</v>
      </c>
      <c r="C83" s="209"/>
      <c r="D83" s="31">
        <f>'Казань протоколы'!D83+'Казань СТС '!D83</f>
        <v>2</v>
      </c>
      <c r="E83" s="31">
        <f>'Казань протоколы'!E83+'Казань СТС '!E83</f>
        <v>0</v>
      </c>
      <c r="F83" s="31">
        <f>'Казань протоколы'!F83+'Казань СТС '!F83</f>
        <v>33</v>
      </c>
      <c r="G83" s="31">
        <f>'Казань протоколы'!G83+'Казань СТС '!G83</f>
        <v>0</v>
      </c>
      <c r="H83" s="31">
        <f>'Казань протоколы'!H83+'Казань СТС '!H83</f>
        <v>0</v>
      </c>
      <c r="I83" s="31">
        <f>'Казань протоколы'!I83+'Казань СТС '!I83</f>
        <v>5</v>
      </c>
      <c r="J83" s="31">
        <f>'Казань протоколы'!J83+'Казань СТС '!J83</f>
        <v>1</v>
      </c>
      <c r="K83" s="31">
        <f>'Казань протоколы'!K83+'Казань СТС '!K83</f>
        <v>290</v>
      </c>
      <c r="L83" s="31">
        <f>'Казань протоколы'!L83+'Казань СТС '!L83</f>
        <v>906</v>
      </c>
      <c r="M83" s="31">
        <f>'Казань протоколы'!M83+'Казань СТС '!M83</f>
        <v>0</v>
      </c>
      <c r="N83" s="31">
        <f>'Казань протоколы'!N83+'Казань СТС '!N83</f>
        <v>0</v>
      </c>
      <c r="O83" s="31">
        <f>'Казань протоколы'!O83+'Казань СТС '!O83</f>
        <v>0</v>
      </c>
      <c r="P83" s="20">
        <f t="shared" si="1"/>
        <v>1237</v>
      </c>
    </row>
    <row r="84" spans="1:16" ht="15.75">
      <c r="A84" s="34" t="s">
        <v>214</v>
      </c>
      <c r="B84" s="208" t="s">
        <v>139</v>
      </c>
      <c r="C84" s="209"/>
      <c r="D84" s="31">
        <f>'Казань протоколы'!D84+'Казань СТС '!D84</f>
        <v>1</v>
      </c>
      <c r="E84" s="31">
        <f>'Казань протоколы'!E84+'Казань СТС '!E84</f>
        <v>0</v>
      </c>
      <c r="F84" s="31">
        <f>'Казань протоколы'!F84+'Казань СТС '!F84</f>
        <v>0</v>
      </c>
      <c r="G84" s="31">
        <f>'Казань протоколы'!G84+'Казань СТС '!G84</f>
        <v>0</v>
      </c>
      <c r="H84" s="31">
        <f>'Казань протоколы'!H84+'Казань СТС '!H84</f>
        <v>0</v>
      </c>
      <c r="I84" s="31">
        <f>'Казань протоколы'!I84+'Казань СТС '!I84</f>
        <v>0</v>
      </c>
      <c r="J84" s="31">
        <f>'Казань протоколы'!J84+'Казань СТС '!J84</f>
        <v>12</v>
      </c>
      <c r="K84" s="31">
        <f>'Казань протоколы'!K84+'Казань СТС '!K84</f>
        <v>24</v>
      </c>
      <c r="L84" s="31">
        <f>'Казань протоколы'!L84+'Казань СТС '!L84</f>
        <v>78</v>
      </c>
      <c r="M84" s="31">
        <f>'Казань протоколы'!M84+'Казань СТС '!M84</f>
        <v>0</v>
      </c>
      <c r="N84" s="31">
        <f>'Казань протоколы'!N84+'Казань СТС '!N84</f>
        <v>0</v>
      </c>
      <c r="O84" s="31">
        <f>'Казань протоколы'!O84+'Казань СТС '!O84</f>
        <v>0</v>
      </c>
      <c r="P84" s="20">
        <f t="shared" ref="P84:P119" si="18">D84+E84+F84+G84+H84+I84+J84+K84+L84+M84+N84+O84</f>
        <v>115</v>
      </c>
    </row>
    <row r="85" spans="1:16" ht="15.75">
      <c r="A85" s="34" t="s">
        <v>215</v>
      </c>
      <c r="B85" s="208" t="s">
        <v>141</v>
      </c>
      <c r="C85" s="209"/>
      <c r="D85" s="31">
        <f>'Казань протоколы'!D85+'Казань СТС '!D85</f>
        <v>1</v>
      </c>
      <c r="E85" s="31">
        <f>'Казань протоколы'!E85+'Казань СТС '!E85</f>
        <v>0</v>
      </c>
      <c r="F85" s="31">
        <f>'Казань протоколы'!F85+'Казань СТС '!F85</f>
        <v>0</v>
      </c>
      <c r="G85" s="31">
        <f>'Казань протоколы'!G85+'Казань СТС '!G85</f>
        <v>0</v>
      </c>
      <c r="H85" s="31">
        <f>'Казань протоколы'!H85+'Казань СТС '!H85</f>
        <v>0</v>
      </c>
      <c r="I85" s="31">
        <f>'Казань протоколы'!I85+'Казань СТС '!I85</f>
        <v>1</v>
      </c>
      <c r="J85" s="31">
        <f>'Казань протоколы'!J85+'Казань СТС '!J85</f>
        <v>1</v>
      </c>
      <c r="K85" s="31">
        <f>'Казань протоколы'!K85+'Казань СТС '!K85</f>
        <v>0</v>
      </c>
      <c r="L85" s="31">
        <f>'Казань протоколы'!L85+'Казань СТС '!L85</f>
        <v>0</v>
      </c>
      <c r="M85" s="31">
        <f>'Казань протоколы'!M85+'Казань СТС '!M85</f>
        <v>0</v>
      </c>
      <c r="N85" s="31">
        <f>'Казань протоколы'!N85+'Казань СТС '!N85</f>
        <v>0</v>
      </c>
      <c r="O85" s="31">
        <f>'Казань протоколы'!O85+'Казань СТС '!O85</f>
        <v>0</v>
      </c>
      <c r="P85" s="20">
        <f t="shared" si="18"/>
        <v>3</v>
      </c>
    </row>
    <row r="86" spans="1:16" ht="15.75">
      <c r="A86" s="34" t="s">
        <v>216</v>
      </c>
      <c r="B86" s="210" t="s">
        <v>143</v>
      </c>
      <c r="C86" s="211"/>
      <c r="D86" s="25">
        <f>D87+D88</f>
        <v>2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2</v>
      </c>
    </row>
    <row r="87" spans="1:16" ht="15.75">
      <c r="A87" s="34" t="s">
        <v>217</v>
      </c>
      <c r="B87" s="208" t="s">
        <v>145</v>
      </c>
      <c r="C87" s="209"/>
      <c r="D87" s="31">
        <f>'Казань протоколы'!D87+'Казань СТС '!D87</f>
        <v>2</v>
      </c>
      <c r="E87" s="31">
        <f>'Казань протоколы'!E87+'Казань СТС '!E87</f>
        <v>0</v>
      </c>
      <c r="F87" s="31">
        <f>'Казань протоколы'!F87+'Казань СТС '!F87</f>
        <v>0</v>
      </c>
      <c r="G87" s="31">
        <f>'Казань протоколы'!G87+'Казань СТС '!G87</f>
        <v>0</v>
      </c>
      <c r="H87" s="31">
        <f>'Казань протоколы'!H87+'Казань СТС '!H87</f>
        <v>0</v>
      </c>
      <c r="I87" s="31">
        <f>'Казань протоколы'!I87+'Казань СТС '!I87</f>
        <v>0</v>
      </c>
      <c r="J87" s="31">
        <f>'Казань протоколы'!J87+'Казань СТС '!J87</f>
        <v>0</v>
      </c>
      <c r="K87" s="31">
        <f>'Казань протоколы'!K87+'Казань СТС '!K87</f>
        <v>0</v>
      </c>
      <c r="L87" s="31">
        <f>'Казань протоколы'!L87+'Казань СТС '!L87</f>
        <v>0</v>
      </c>
      <c r="M87" s="31">
        <f>'Казань протоколы'!M87+'Казань СТС '!M87</f>
        <v>0</v>
      </c>
      <c r="N87" s="31">
        <f>'Казань протоколы'!N87+'Казань СТС '!N87</f>
        <v>0</v>
      </c>
      <c r="O87" s="31">
        <f>'Казань протоколы'!O87+'Казань СТС '!O87</f>
        <v>0</v>
      </c>
      <c r="P87" s="20">
        <f t="shared" si="18"/>
        <v>2</v>
      </c>
    </row>
    <row r="88" spans="1:16" ht="15.75">
      <c r="A88" s="34" t="s">
        <v>218</v>
      </c>
      <c r="B88" s="208" t="s">
        <v>202</v>
      </c>
      <c r="C88" s="209"/>
      <c r="D88" s="31">
        <f>'Казань протоколы'!D88+'Казань СТС '!D88</f>
        <v>0</v>
      </c>
      <c r="E88" s="31">
        <f>'Казань протоколы'!E88+'Казань СТС '!E88</f>
        <v>0</v>
      </c>
      <c r="F88" s="31">
        <f>'Казань протоколы'!F88+'Казань СТС '!F88</f>
        <v>0</v>
      </c>
      <c r="G88" s="31">
        <f>'Казань протоколы'!G88+'Казань СТС '!G88</f>
        <v>0</v>
      </c>
      <c r="H88" s="31">
        <f>'Казань протоколы'!H88+'Казань СТС '!H88</f>
        <v>0</v>
      </c>
      <c r="I88" s="31">
        <f>'Казань протоколы'!I88+'Казань СТС '!I88</f>
        <v>0</v>
      </c>
      <c r="J88" s="31">
        <f>'Казань протоколы'!J88+'Казань СТС '!J88</f>
        <v>0</v>
      </c>
      <c r="K88" s="31">
        <f>'Казань протоколы'!K88+'Казань СТС '!K88</f>
        <v>0</v>
      </c>
      <c r="L88" s="31">
        <f>'Казань протоколы'!L88+'Казань СТС '!L88</f>
        <v>0</v>
      </c>
      <c r="M88" s="31">
        <f>'Казань протоколы'!M88+'Казань СТС '!M88</f>
        <v>0</v>
      </c>
      <c r="N88" s="31">
        <f>'Казань протоколы'!N88+'Казань СТС '!N88</f>
        <v>0</v>
      </c>
      <c r="O88" s="31">
        <f>'Казань протоколы'!O88+'Казань СТС '!O88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361000</v>
      </c>
      <c r="E89" s="28">
        <f t="shared" ref="E89:O89" si="20">E90+E91+E92+E93</f>
        <v>0</v>
      </c>
      <c r="F89" s="28">
        <f t="shared" si="20"/>
        <v>99500</v>
      </c>
      <c r="G89" s="28">
        <f t="shared" si="20"/>
        <v>0</v>
      </c>
      <c r="H89" s="28">
        <f t="shared" si="20"/>
        <v>0</v>
      </c>
      <c r="I89" s="28">
        <f t="shared" si="20"/>
        <v>93500</v>
      </c>
      <c r="J89" s="28">
        <f t="shared" si="20"/>
        <v>2117000</v>
      </c>
      <c r="K89" s="28">
        <f t="shared" si="20"/>
        <v>1012500</v>
      </c>
      <c r="L89" s="28">
        <f t="shared" si="20"/>
        <v>4522000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8205500</v>
      </c>
    </row>
    <row r="90" spans="1:16" ht="15.75">
      <c r="A90" s="34" t="s">
        <v>221</v>
      </c>
      <c r="B90" s="226" t="s">
        <v>137</v>
      </c>
      <c r="C90" s="209"/>
      <c r="D90" s="31">
        <f>'Казань протоколы'!D90+'Казань СТС '!D90</f>
        <v>16000</v>
      </c>
      <c r="E90" s="31">
        <f>'Казань протоколы'!E90+'Казань СТС '!E90</f>
        <v>0</v>
      </c>
      <c r="F90" s="31">
        <f>'Казань протоколы'!F90+'Казань СТС '!F90</f>
        <v>99500</v>
      </c>
      <c r="G90" s="31">
        <f>'Казань протоколы'!G90+'Казань СТС '!G90</f>
        <v>0</v>
      </c>
      <c r="H90" s="31">
        <f>'Казань протоколы'!H90+'Казань СТС '!H90</f>
        <v>0</v>
      </c>
      <c r="I90" s="31">
        <f>'Казань протоколы'!I90+'Казань СТС '!I90</f>
        <v>63500</v>
      </c>
      <c r="J90" s="31">
        <f>'Казань протоколы'!J90+'Казань СТС '!J90</f>
        <v>2000</v>
      </c>
      <c r="K90" s="31">
        <f>'Казань протоколы'!K90+'Казань СТС '!K90</f>
        <v>965000</v>
      </c>
      <c r="L90" s="31">
        <f>'Казань протоколы'!L90+'Казань СТС '!L90</f>
        <v>1772000</v>
      </c>
      <c r="M90" s="31">
        <f>'Казань протоколы'!M90+'Казань СТС '!M90</f>
        <v>0</v>
      </c>
      <c r="N90" s="31">
        <f>'Казань протоколы'!N90+'Казань СТС '!N90</f>
        <v>0</v>
      </c>
      <c r="O90" s="31">
        <f>'Казань протоколы'!O90+'Казань СТС '!O90</f>
        <v>0</v>
      </c>
      <c r="P90" s="20">
        <f t="shared" si="18"/>
        <v>2918000</v>
      </c>
    </row>
    <row r="91" spans="1:16" ht="15.75">
      <c r="A91" s="34" t="s">
        <v>222</v>
      </c>
      <c r="B91" s="226" t="s">
        <v>139</v>
      </c>
      <c r="C91" s="209"/>
      <c r="D91" s="31">
        <f>'Казань протоколы'!D91+'Казань СТС '!D91</f>
        <v>300000</v>
      </c>
      <c r="E91" s="31">
        <f>'Казань протоколы'!E91+'Казань СТС '!E91</f>
        <v>0</v>
      </c>
      <c r="F91" s="31">
        <f>'Казань протоколы'!F91+'Казань СТС '!F91</f>
        <v>0</v>
      </c>
      <c r="G91" s="31">
        <f>'Казань протоколы'!G91+'Казань СТС '!G91</f>
        <v>0</v>
      </c>
      <c r="H91" s="31">
        <f>'Казань протоколы'!H91+'Казань СТС '!H91</f>
        <v>0</v>
      </c>
      <c r="I91" s="31">
        <f>'Казань протоколы'!I91+'Казань СТС '!I91</f>
        <v>0</v>
      </c>
      <c r="J91" s="31">
        <f>'Казань протоколы'!J91+'Казань СТС '!J91</f>
        <v>2100000</v>
      </c>
      <c r="K91" s="31">
        <f>'Казань протоколы'!K91+'Казань СТС '!K91</f>
        <v>47500</v>
      </c>
      <c r="L91" s="31">
        <f>'Казань протоколы'!L91+'Казань СТС '!L91</f>
        <v>2750000</v>
      </c>
      <c r="M91" s="31">
        <f>'Казань протоколы'!M91+'Казань СТС '!M91</f>
        <v>0</v>
      </c>
      <c r="N91" s="31">
        <f>'Казань протоколы'!N91+'Казань СТС '!N91</f>
        <v>0</v>
      </c>
      <c r="O91" s="31">
        <f>'Казань протоколы'!O91+'Казань СТС '!O91</f>
        <v>0</v>
      </c>
      <c r="P91" s="20">
        <f t="shared" si="18"/>
        <v>5197500</v>
      </c>
    </row>
    <row r="92" spans="1:16" ht="15.75">
      <c r="A92" s="34" t="s">
        <v>223</v>
      </c>
      <c r="B92" s="226" t="s">
        <v>141</v>
      </c>
      <c r="C92" s="209"/>
      <c r="D92" s="31">
        <f>'Казань протоколы'!D92+'Казань СТС '!D92</f>
        <v>15000</v>
      </c>
      <c r="E92" s="31">
        <f>'Казань протоколы'!E92+'Казань СТС '!E92</f>
        <v>0</v>
      </c>
      <c r="F92" s="31">
        <f>'Казань протоколы'!F92+'Казань СТС '!F92</f>
        <v>0</v>
      </c>
      <c r="G92" s="31">
        <f>'Казань протоколы'!G92+'Казань СТС '!G92</f>
        <v>0</v>
      </c>
      <c r="H92" s="31">
        <f>'Казань протоколы'!H92+'Казань СТС '!H92</f>
        <v>0</v>
      </c>
      <c r="I92" s="31">
        <f>'Казань протоколы'!I92+'Казань СТС '!I92</f>
        <v>30000</v>
      </c>
      <c r="J92" s="31">
        <f>'Казань протоколы'!J92+'Казань СТС '!J92</f>
        <v>15000</v>
      </c>
      <c r="K92" s="31">
        <f>'Казань протоколы'!K92+'Казань СТС '!K92</f>
        <v>0</v>
      </c>
      <c r="L92" s="31">
        <f>'Казань протоколы'!L92+'Казань СТС '!L92</f>
        <v>0</v>
      </c>
      <c r="M92" s="31">
        <f>'Казань протоколы'!M92+'Казань СТС '!M92</f>
        <v>0</v>
      </c>
      <c r="N92" s="31">
        <f>'Казань протоколы'!N92+'Казань СТС '!N92</f>
        <v>0</v>
      </c>
      <c r="O92" s="31">
        <f>'Казань протоколы'!O92+'Казань СТС '!O92</f>
        <v>0</v>
      </c>
      <c r="P92" s="20">
        <f t="shared" si="18"/>
        <v>60000</v>
      </c>
    </row>
    <row r="93" spans="1:16" ht="15.75">
      <c r="A93" s="34" t="s">
        <v>224</v>
      </c>
      <c r="B93" s="227" t="s">
        <v>143</v>
      </c>
      <c r="C93" s="220"/>
      <c r="D93" s="28">
        <f>D94+D95</f>
        <v>30000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30000</v>
      </c>
    </row>
    <row r="94" spans="1:16" ht="15.75">
      <c r="A94" s="34" t="s">
        <v>225</v>
      </c>
      <c r="B94" s="226" t="s">
        <v>145</v>
      </c>
      <c r="C94" s="209"/>
      <c r="D94" s="31">
        <f>'Казань протоколы'!D94+'Казань СТС '!D94</f>
        <v>30000</v>
      </c>
      <c r="E94" s="31">
        <f>'Казань протоколы'!E94+'Казань СТС '!E94</f>
        <v>0</v>
      </c>
      <c r="F94" s="31">
        <f>'Казань протоколы'!F94+'Казань СТС '!F94</f>
        <v>0</v>
      </c>
      <c r="G94" s="31">
        <f>'Казань протоколы'!G94+'Казань СТС '!G94</f>
        <v>0</v>
      </c>
      <c r="H94" s="31">
        <f>'Казань протоколы'!H94+'Казань СТС '!H94</f>
        <v>0</v>
      </c>
      <c r="I94" s="31">
        <f>'Казань протоколы'!I94+'Казань СТС '!I94</f>
        <v>0</v>
      </c>
      <c r="J94" s="31">
        <f>'Казань протоколы'!J94+'Казань СТС '!J94</f>
        <v>0</v>
      </c>
      <c r="K94" s="31">
        <f>'Казань протоколы'!K94+'Казань СТС '!K94</f>
        <v>0</v>
      </c>
      <c r="L94" s="31">
        <f>'Казань протоколы'!L94+'Казань СТС '!L94</f>
        <v>0</v>
      </c>
      <c r="M94" s="31">
        <f>'Казань протоколы'!M94+'Казань СТС '!M94</f>
        <v>0</v>
      </c>
      <c r="N94" s="31">
        <f>'Казань протоколы'!N94+'Казань СТС '!N94</f>
        <v>0</v>
      </c>
      <c r="O94" s="31">
        <f>'Казань протоколы'!O94+'Казань СТС '!O94</f>
        <v>0</v>
      </c>
      <c r="P94" s="20">
        <f t="shared" si="18"/>
        <v>30000</v>
      </c>
    </row>
    <row r="95" spans="1:16" ht="15.75">
      <c r="A95" s="34" t="s">
        <v>226</v>
      </c>
      <c r="B95" s="226" t="s">
        <v>202</v>
      </c>
      <c r="C95" s="209"/>
      <c r="D95" s="31">
        <f>'Казань протоколы'!D95+'Казань СТС '!D95</f>
        <v>0</v>
      </c>
      <c r="E95" s="31">
        <f>'Казань протоколы'!E95+'Казань СТС '!E95</f>
        <v>0</v>
      </c>
      <c r="F95" s="31">
        <f>'Казань протоколы'!F95+'Казань СТС '!F95</f>
        <v>0</v>
      </c>
      <c r="G95" s="31">
        <f>'Казань протоколы'!G95+'Казань СТС '!G95</f>
        <v>0</v>
      </c>
      <c r="H95" s="31">
        <f>'Казань протоколы'!H95+'Казань СТС '!H95</f>
        <v>0</v>
      </c>
      <c r="I95" s="31">
        <f>'Казань протоколы'!I95+'Казань СТС '!I95</f>
        <v>0</v>
      </c>
      <c r="J95" s="31">
        <f>'Казань протоколы'!J95+'Казань СТС '!J95</f>
        <v>0</v>
      </c>
      <c r="K95" s="31">
        <f>'Казань протоколы'!K95+'Казань СТС '!K95</f>
        <v>0</v>
      </c>
      <c r="L95" s="31">
        <f>'Казань протоколы'!L95+'Казань СТС '!L95</f>
        <v>0</v>
      </c>
      <c r="M95" s="31">
        <f>'Казань протоколы'!M95+'Казань СТС '!M95</f>
        <v>0</v>
      </c>
      <c r="N95" s="31">
        <f>'Казань протоколы'!N95+'Казань СТС '!N95</f>
        <v>0</v>
      </c>
      <c r="O95" s="31">
        <f>'Казань протоколы'!O95+'Казань СТС '!O95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31">
        <f>'Казань протоколы'!D96+'Казань СТС '!D96</f>
        <v>53</v>
      </c>
      <c r="E96" s="31">
        <f>'Казань протоколы'!E96+'Казань СТС '!E96</f>
        <v>0</v>
      </c>
      <c r="F96" s="31">
        <f>'Казань протоколы'!F96+'Казань СТС '!F96</f>
        <v>2474</v>
      </c>
      <c r="G96" s="31">
        <f>'Казань протоколы'!G96+'Казань СТС '!G96</f>
        <v>1</v>
      </c>
      <c r="H96" s="31">
        <f>'Казань протоколы'!H96+'Казань СТС '!H96</f>
        <v>0</v>
      </c>
      <c r="I96" s="31">
        <f>'Казань протоколы'!I96+'Казань СТС '!I96</f>
        <v>456</v>
      </c>
      <c r="J96" s="31">
        <f>'Казань протоколы'!J96+'Казань СТС '!J96</f>
        <v>2</v>
      </c>
      <c r="K96" s="31">
        <f>'Казань протоколы'!K96+'Казань СТС '!K96</f>
        <v>10689</v>
      </c>
      <c r="L96" s="31">
        <f>'Казань протоколы'!L96+'Казань СТС '!L96</f>
        <v>1892</v>
      </c>
      <c r="M96" s="31">
        <f>'Казань протоколы'!M96+'Казань СТС '!M96</f>
        <v>0</v>
      </c>
      <c r="N96" s="31">
        <f>'Казань протоколы'!N96+'Казань СТС '!N96</f>
        <v>0</v>
      </c>
      <c r="O96" s="31">
        <f>'Казань протоколы'!O96+'Казань СТС '!O96</f>
        <v>0</v>
      </c>
      <c r="P96" s="20">
        <f t="shared" si="18"/>
        <v>15567</v>
      </c>
    </row>
    <row r="97" spans="1:19" ht="38.25" customHeight="1">
      <c r="A97" s="35" t="s">
        <v>229</v>
      </c>
      <c r="B97" s="230" t="s">
        <v>230</v>
      </c>
      <c r="C97" s="229"/>
      <c r="D97" s="31">
        <f>'Казань протоколы'!D97+'Казань СТС '!D97</f>
        <v>8</v>
      </c>
      <c r="E97" s="31">
        <f>'Казань протоколы'!E97+'Казань СТС '!E97</f>
        <v>0</v>
      </c>
      <c r="F97" s="31">
        <f>'Казань протоколы'!F97+'Казань СТС '!F97</f>
        <v>283</v>
      </c>
      <c r="G97" s="31">
        <f>'Казань протоколы'!G97+'Казань СТС '!G97</f>
        <v>0</v>
      </c>
      <c r="H97" s="31">
        <f>'Казань протоколы'!H97+'Казань СТС '!H97</f>
        <v>0</v>
      </c>
      <c r="I97" s="31">
        <f>'Казань протоколы'!I97+'Казань СТС '!I97</f>
        <v>51</v>
      </c>
      <c r="J97" s="31">
        <f>'Казань протоколы'!J97+'Казань СТС '!J97</f>
        <v>0</v>
      </c>
      <c r="K97" s="31">
        <f>'Казань протоколы'!K97+'Казань СТС '!K97</f>
        <v>1369</v>
      </c>
      <c r="L97" s="31">
        <f>'Казань протоколы'!L97+'Казань СТС '!L97</f>
        <v>192</v>
      </c>
      <c r="M97" s="31">
        <f>'Казань протоколы'!M97+'Казань СТС '!M97</f>
        <v>0</v>
      </c>
      <c r="N97" s="31">
        <f>'Казань протоколы'!N97+'Казань СТС '!N97</f>
        <v>0</v>
      </c>
      <c r="O97" s="31">
        <f>'Казань протоколы'!O97+'Казань СТС '!O97</f>
        <v>0</v>
      </c>
      <c r="P97" s="20">
        <f t="shared" si="18"/>
        <v>1903</v>
      </c>
    </row>
    <row r="98" spans="1:19" ht="115.5" customHeight="1">
      <c r="A98" s="24" t="s">
        <v>231</v>
      </c>
      <c r="B98" s="228" t="s">
        <v>232</v>
      </c>
      <c r="C98" s="229"/>
      <c r="D98" s="31">
        <f>'Казань протоколы'!D98+'Казань СТС '!D98</f>
        <v>830000</v>
      </c>
      <c r="E98" s="31">
        <f>'Казань протоколы'!E98+'Казань СТС '!E98</f>
        <v>0</v>
      </c>
      <c r="F98" s="31">
        <f>'Казань протоколы'!F98+'Казань СТС '!F98</f>
        <v>7548200</v>
      </c>
      <c r="G98" s="31">
        <f>'Казань протоколы'!G98+'Казань СТС '!G98</f>
        <v>5000</v>
      </c>
      <c r="H98" s="31">
        <f>'Казань протоколы'!H98+'Казань СТС '!H98</f>
        <v>0</v>
      </c>
      <c r="I98" s="31">
        <f>'Казань протоколы'!I98+'Казань СТС '!I98</f>
        <v>550500</v>
      </c>
      <c r="J98" s="31">
        <f>'Казань протоколы'!J98+'Казань СТС '!J98</f>
        <v>17000</v>
      </c>
      <c r="K98" s="31">
        <f>'Казань протоколы'!K98+'Казань СТС '!K98</f>
        <v>23948750</v>
      </c>
      <c r="L98" s="31">
        <f>'Казань протоколы'!L98+'Казань СТС '!L98</f>
        <v>5106000</v>
      </c>
      <c r="M98" s="31">
        <f>'Казань протоколы'!M98+'Казань СТС '!M98</f>
        <v>0</v>
      </c>
      <c r="N98" s="31">
        <f>'Казань протоколы'!N98+'Казань СТС '!N98</f>
        <v>0</v>
      </c>
      <c r="O98" s="31">
        <f>'Казань протоколы'!O98+'Казань СТС '!O98</f>
        <v>0</v>
      </c>
      <c r="P98" s="20">
        <f t="shared" si="18"/>
        <v>38005450</v>
      </c>
    </row>
    <row r="99" spans="1:19" ht="43.5" customHeight="1">
      <c r="A99" s="24" t="s">
        <v>233</v>
      </c>
      <c r="B99" s="230" t="s">
        <v>230</v>
      </c>
      <c r="C99" s="229"/>
      <c r="D99" s="31">
        <f>'Казань протоколы'!D99+'Казань СТС '!D99</f>
        <v>432000</v>
      </c>
      <c r="E99" s="31">
        <f>'Казань протоколы'!E99+'Казань СТС '!E99</f>
        <v>0</v>
      </c>
      <c r="F99" s="31">
        <f>'Казань протоколы'!F99+'Казань СТС '!F99</f>
        <v>621500</v>
      </c>
      <c r="G99" s="31">
        <f>'Казань протоколы'!G99+'Казань СТС '!G99</f>
        <v>0</v>
      </c>
      <c r="H99" s="31">
        <f>'Казань протоколы'!H99+'Казань СТС '!H99</f>
        <v>0</v>
      </c>
      <c r="I99" s="31">
        <f>'Казань протоколы'!I99+'Казань СТС '!I99</f>
        <v>51000</v>
      </c>
      <c r="J99" s="31">
        <f>'Казань протоколы'!J99+'Казань СТС '!J99</f>
        <v>0</v>
      </c>
      <c r="K99" s="31">
        <f>'Казань протоколы'!K99+'Казань СТС '!K99</f>
        <v>3037500</v>
      </c>
      <c r="L99" s="31">
        <f>'Казань протоколы'!L99+'Казань СТС '!L99</f>
        <v>547000</v>
      </c>
      <c r="M99" s="31">
        <f>'Казань протоколы'!M99+'Казань СТС '!M99</f>
        <v>0</v>
      </c>
      <c r="N99" s="31">
        <f>'Казань протоколы'!N99+'Казань СТС '!N99</f>
        <v>0</v>
      </c>
      <c r="O99" s="31">
        <f>'Казань протоколы'!O99+'Казань СТС '!O99</f>
        <v>0</v>
      </c>
      <c r="P99" s="20">
        <f t="shared" si="18"/>
        <v>4689000</v>
      </c>
    </row>
    <row r="100" spans="1:19" ht="121.5" customHeight="1">
      <c r="A100" s="24" t="s">
        <v>234</v>
      </c>
      <c r="B100" s="228" t="s">
        <v>235</v>
      </c>
      <c r="C100" s="229"/>
      <c r="D100" s="31">
        <f>'Казань протоколы'!D100+'Казань СТС '!D100</f>
        <v>35</v>
      </c>
      <c r="E100" s="31">
        <f>'Казань протоколы'!E100+'Казань СТС '!E100</f>
        <v>0</v>
      </c>
      <c r="F100" s="31">
        <f>'Казань протоколы'!F100+'Казань СТС '!F100</f>
        <v>612</v>
      </c>
      <c r="G100" s="31">
        <f>'Казань протоколы'!G100+'Казань СТС '!G100</f>
        <v>0</v>
      </c>
      <c r="H100" s="31">
        <f>'Казань протоколы'!H100+'Казань СТС '!H100</f>
        <v>0</v>
      </c>
      <c r="I100" s="31">
        <f>'Казань протоколы'!I100+'Казань СТС '!I100</f>
        <v>94</v>
      </c>
      <c r="J100" s="31">
        <f>'Казань протоколы'!J100+'Казань СТС '!J100</f>
        <v>22</v>
      </c>
      <c r="K100" s="31">
        <f>'Казань протоколы'!K100+'Казань СТС '!K100</f>
        <v>2969</v>
      </c>
      <c r="L100" s="31">
        <f>'Казань протоколы'!L100+'Казань СТС '!L100</f>
        <v>1528</v>
      </c>
      <c r="M100" s="31">
        <f>'Казань протоколы'!M100+'Казань СТС '!M100</f>
        <v>0</v>
      </c>
      <c r="N100" s="31">
        <f>'Казань протоколы'!N100+'Казань СТС '!N100</f>
        <v>0</v>
      </c>
      <c r="O100" s="31">
        <f>'Казань протоколы'!O100+'Казань СТС '!O100</f>
        <v>0</v>
      </c>
      <c r="P100" s="20">
        <f t="shared" si="18"/>
        <v>5260</v>
      </c>
    </row>
    <row r="101" spans="1:19" ht="39" customHeight="1">
      <c r="A101" s="24" t="s">
        <v>236</v>
      </c>
      <c r="B101" s="230" t="s">
        <v>230</v>
      </c>
      <c r="C101" s="229"/>
      <c r="D101" s="31">
        <f>'Казань протоколы'!D101+'Казань СТС '!D101</f>
        <v>3</v>
      </c>
      <c r="E101" s="31">
        <f>'Казань протоколы'!E101+'Казань СТС '!E101</f>
        <v>0</v>
      </c>
      <c r="F101" s="31">
        <f>'Казань протоколы'!F101+'Казань СТС '!F101</f>
        <v>44</v>
      </c>
      <c r="G101" s="31">
        <f>'Казань протоколы'!G101+'Казань СТС '!G101</f>
        <v>0</v>
      </c>
      <c r="H101" s="31">
        <f>'Казань протоколы'!H101+'Казань СТС '!H101</f>
        <v>0</v>
      </c>
      <c r="I101" s="31">
        <f>'Казань протоколы'!I101+'Казань СТС '!I101</f>
        <v>9</v>
      </c>
      <c r="J101" s="31">
        <f>'Казань протоколы'!J101+'Казань СТС '!J101</f>
        <v>2</v>
      </c>
      <c r="K101" s="31">
        <f>'Казань протоколы'!K101+'Казань СТС '!K101</f>
        <v>468</v>
      </c>
      <c r="L101" s="31">
        <f>'Казань протоколы'!L101+'Казань СТС '!L101</f>
        <v>150</v>
      </c>
      <c r="M101" s="31">
        <f>'Казань протоколы'!M101+'Казань СТС '!M101</f>
        <v>0</v>
      </c>
      <c r="N101" s="31">
        <f>'Казань протоколы'!N101+'Казань СТС '!N101</f>
        <v>0</v>
      </c>
      <c r="O101" s="31">
        <f>'Казань протоколы'!O101+'Казань СТС '!O101</f>
        <v>0</v>
      </c>
      <c r="P101" s="20">
        <f t="shared" si="18"/>
        <v>676</v>
      </c>
    </row>
    <row r="102" spans="1:19" ht="117.75" customHeight="1">
      <c r="A102" s="24" t="s">
        <v>237</v>
      </c>
      <c r="B102" s="228" t="s">
        <v>238</v>
      </c>
      <c r="C102" s="229"/>
      <c r="D102" s="31">
        <f>'Казань протоколы'!D102+'Казань СТС '!D102</f>
        <v>892900</v>
      </c>
      <c r="E102" s="31">
        <f>'Казань протоколы'!E102+'Казань СТС '!E102</f>
        <v>0</v>
      </c>
      <c r="F102" s="31">
        <f>'Казань протоколы'!F102+'Казань СТС '!F102</f>
        <v>16316900</v>
      </c>
      <c r="G102" s="31">
        <f>'Казань протоколы'!G102+'Казань СТС '!G102</f>
        <v>0</v>
      </c>
      <c r="H102" s="31">
        <f>'Казань протоколы'!H102+'Казань СТС '!H102</f>
        <v>0</v>
      </c>
      <c r="I102" s="31">
        <f>'Казань протоколы'!I102+'Казань СТС '!I102</f>
        <v>150500</v>
      </c>
      <c r="J102" s="31">
        <f>'Казань протоколы'!J102+'Казань СТС '!J102</f>
        <v>577200</v>
      </c>
      <c r="K102" s="31">
        <f>'Казань протоколы'!K102+'Казань СТС '!K102</f>
        <v>6097500</v>
      </c>
      <c r="L102" s="31">
        <f>'Казань протоколы'!L102+'Казань СТС '!L102</f>
        <v>5850000</v>
      </c>
      <c r="M102" s="31">
        <f>'Казань протоколы'!M102+'Казань СТС '!M102</f>
        <v>0</v>
      </c>
      <c r="N102" s="31">
        <f>'Казань протоколы'!N102+'Казань СТС '!N102</f>
        <v>0</v>
      </c>
      <c r="O102" s="31">
        <f>'Казань протоколы'!O102+'Казань СТС '!O102</f>
        <v>0</v>
      </c>
      <c r="P102" s="20">
        <f t="shared" si="18"/>
        <v>29885000</v>
      </c>
    </row>
    <row r="103" spans="1:19" ht="36.75" customHeight="1">
      <c r="A103" s="24" t="s">
        <v>239</v>
      </c>
      <c r="B103" s="230" t="s">
        <v>230</v>
      </c>
      <c r="C103" s="229"/>
      <c r="D103" s="31">
        <f>'Казань протоколы'!D103+'Казань СТС '!D103</f>
        <v>102000</v>
      </c>
      <c r="E103" s="31">
        <f>'Казань протоколы'!E103+'Казань СТС '!E103</f>
        <v>0</v>
      </c>
      <c r="F103" s="31">
        <f>'Казань протоколы'!F103+'Казань СТС '!F103</f>
        <v>99100</v>
      </c>
      <c r="G103" s="31">
        <f>'Казань протоколы'!G103+'Казань СТС '!G103</f>
        <v>0</v>
      </c>
      <c r="H103" s="31">
        <f>'Казань протоколы'!H103+'Казань СТС '!H103</f>
        <v>0</v>
      </c>
      <c r="I103" s="31">
        <f>'Казань протоколы'!I103+'Казань СТС '!I103</f>
        <v>22000</v>
      </c>
      <c r="J103" s="31">
        <f>'Казань протоколы'!J103+'Казань СТС '!J103</f>
        <v>200000</v>
      </c>
      <c r="K103" s="31">
        <f>'Казань протоколы'!K103+'Казань СТС '!K103</f>
        <v>992500</v>
      </c>
      <c r="L103" s="31">
        <f>'Казань протоколы'!L103+'Казань СТС '!L103</f>
        <v>1305000</v>
      </c>
      <c r="M103" s="31">
        <f>'Казань протоколы'!M103+'Казань СТС '!M103</f>
        <v>0</v>
      </c>
      <c r="N103" s="31">
        <f>'Казань протоколы'!N103+'Казань СТС '!N103</f>
        <v>0</v>
      </c>
      <c r="O103" s="31">
        <f>'Казань протоколы'!O103+'Казань СТС '!O103</f>
        <v>0</v>
      </c>
      <c r="P103" s="20">
        <f t="shared" si="18"/>
        <v>2720600</v>
      </c>
    </row>
    <row r="104" spans="1:19" ht="54.75" customHeight="1">
      <c r="A104" s="24" t="s">
        <v>240</v>
      </c>
      <c r="B104" s="231" t="s">
        <v>241</v>
      </c>
      <c r="C104" s="232"/>
      <c r="D104" s="36">
        <f>D105+D108</f>
        <v>2447234</v>
      </c>
      <c r="E104" s="36">
        <f t="shared" ref="E104:O104" si="22">E105+E108</f>
        <v>0</v>
      </c>
      <c r="F104" s="36">
        <f t="shared" si="22"/>
        <v>3801674</v>
      </c>
      <c r="G104" s="36">
        <f t="shared" si="22"/>
        <v>11000</v>
      </c>
      <c r="H104" s="36">
        <f t="shared" si="22"/>
        <v>0</v>
      </c>
      <c r="I104" s="36">
        <f t="shared" si="22"/>
        <v>1273645</v>
      </c>
      <c r="J104" s="36">
        <f t="shared" si="22"/>
        <v>1367079</v>
      </c>
      <c r="K104" s="36">
        <f t="shared" si="22"/>
        <v>246417343</v>
      </c>
      <c r="L104" s="36">
        <f t="shared" si="22"/>
        <v>40654389</v>
      </c>
      <c r="M104" s="36">
        <f t="shared" si="22"/>
        <v>0</v>
      </c>
      <c r="N104" s="36">
        <f t="shared" si="22"/>
        <v>0</v>
      </c>
      <c r="O104" s="36">
        <f t="shared" si="22"/>
        <v>0</v>
      </c>
      <c r="P104" s="20">
        <f t="shared" si="18"/>
        <v>295972364</v>
      </c>
      <c r="R104" s="22">
        <f>P104*100/R57</f>
        <v>88.859522344477185</v>
      </c>
      <c r="S104" s="30" t="s">
        <v>242</v>
      </c>
    </row>
    <row r="105" spans="1:19" ht="54.75" customHeight="1">
      <c r="A105" s="24" t="s">
        <v>243</v>
      </c>
      <c r="B105" s="231" t="s">
        <v>244</v>
      </c>
      <c r="C105" s="232"/>
      <c r="D105" s="36">
        <f>D106+D107</f>
        <v>1447500</v>
      </c>
      <c r="E105" s="36">
        <f t="shared" ref="E105:O105" si="23">E106+E107</f>
        <v>0</v>
      </c>
      <c r="F105" s="36">
        <f t="shared" si="23"/>
        <v>1938062</v>
      </c>
      <c r="G105" s="36">
        <f t="shared" si="23"/>
        <v>1000</v>
      </c>
      <c r="H105" s="36">
        <f t="shared" si="23"/>
        <v>0</v>
      </c>
      <c r="I105" s="36">
        <f t="shared" si="23"/>
        <v>886474</v>
      </c>
      <c r="J105" s="36">
        <f t="shared" si="23"/>
        <v>680208</v>
      </c>
      <c r="K105" s="36">
        <f t="shared" si="23"/>
        <v>228795844</v>
      </c>
      <c r="L105" s="36">
        <f t="shared" si="23"/>
        <v>30909487</v>
      </c>
      <c r="M105" s="36">
        <f t="shared" si="23"/>
        <v>0</v>
      </c>
      <c r="N105" s="36">
        <f t="shared" si="23"/>
        <v>0</v>
      </c>
      <c r="O105" s="36">
        <f t="shared" si="23"/>
        <v>0</v>
      </c>
      <c r="P105" s="20">
        <f t="shared" si="18"/>
        <v>264658575</v>
      </c>
      <c r="R105" s="22">
        <f>P105*100/P104</f>
        <v>89.4200294322074</v>
      </c>
      <c r="S105" s="30" t="s">
        <v>245</v>
      </c>
    </row>
    <row r="106" spans="1:19" ht="49.5" customHeight="1">
      <c r="A106" s="24" t="s">
        <v>246</v>
      </c>
      <c r="B106" s="230" t="s">
        <v>247</v>
      </c>
      <c r="C106" s="229"/>
      <c r="D106" s="31">
        <f>'Казань протоколы'!D106+'Казань СТС '!D106</f>
        <v>1447500</v>
      </c>
      <c r="E106" s="31">
        <f>'Казань протоколы'!E106+'Казань СТС '!E106</f>
        <v>0</v>
      </c>
      <c r="F106" s="31">
        <f>'Казань протоколы'!F106+'Казань СТС '!F106</f>
        <v>1752600</v>
      </c>
      <c r="G106" s="31">
        <f>'Казань протоколы'!G106+'Казань СТС '!G106</f>
        <v>1000</v>
      </c>
      <c r="H106" s="31">
        <f>'Казань протоколы'!H106+'Казань СТС '!H106</f>
        <v>0</v>
      </c>
      <c r="I106" s="31">
        <f>'Казань протоколы'!I106+'Казань СТС '!I106</f>
        <v>802000</v>
      </c>
      <c r="J106" s="31">
        <f>'Казань протоколы'!J106+'Казань СТС '!J106</f>
        <v>2000</v>
      </c>
      <c r="K106" s="31">
        <f>'Казань протоколы'!K106+'Казань СТС '!K106</f>
        <v>200442850</v>
      </c>
      <c r="L106" s="31">
        <f>'Казань протоколы'!L106+'Казань СТС '!L106</f>
        <v>23136703</v>
      </c>
      <c r="M106" s="31">
        <f>'Казань протоколы'!M106+'Казань СТС '!M106</f>
        <v>0</v>
      </c>
      <c r="N106" s="31">
        <f>'Казань протоколы'!N106+'Казань СТС '!N106</f>
        <v>0</v>
      </c>
      <c r="O106" s="31">
        <f>'Казань протоколы'!O106+'Казань СТС '!O106</f>
        <v>0</v>
      </c>
      <c r="P106" s="20">
        <f t="shared" si="18"/>
        <v>227584653</v>
      </c>
      <c r="R106" s="22">
        <f>(P106+P109)*100/R57</f>
        <v>72.109393283484295</v>
      </c>
      <c r="S106" s="30" t="s">
        <v>248</v>
      </c>
    </row>
    <row r="107" spans="1:19" ht="49.5" customHeight="1">
      <c r="A107" s="24" t="s">
        <v>249</v>
      </c>
      <c r="B107" s="230" t="s">
        <v>250</v>
      </c>
      <c r="C107" s="229"/>
      <c r="D107" s="31">
        <f>'Казань протоколы'!D107+'Казань СТС '!D107</f>
        <v>0</v>
      </c>
      <c r="E107" s="31">
        <f>'Казань протоколы'!E107+'Казань СТС '!E107</f>
        <v>0</v>
      </c>
      <c r="F107" s="31">
        <f>'Казань протоколы'!F107+'Казань СТС '!F107</f>
        <v>185462</v>
      </c>
      <c r="G107" s="31">
        <f>'Казань протоколы'!G107+'Казань СТС '!G107</f>
        <v>0</v>
      </c>
      <c r="H107" s="31">
        <f>'Казань протоколы'!H107+'Казань СТС '!H107</f>
        <v>0</v>
      </c>
      <c r="I107" s="31">
        <f>'Казань протоколы'!I107+'Казань СТС '!I107</f>
        <v>84474</v>
      </c>
      <c r="J107" s="31">
        <f>'Казань протоколы'!J107+'Казань СТС '!J107</f>
        <v>678208</v>
      </c>
      <c r="K107" s="31">
        <f>'Казань протоколы'!K107+'Казань СТС '!K107</f>
        <v>28352994</v>
      </c>
      <c r="L107" s="31">
        <f>'Казань протоколы'!L107+'Казань СТС '!L107</f>
        <v>7772784</v>
      </c>
      <c r="M107" s="31">
        <f>'Казань протоколы'!M107+'Казань СТС '!M107</f>
        <v>0</v>
      </c>
      <c r="N107" s="31">
        <f>'Казань протоколы'!N107+'Казань СТС '!N107</f>
        <v>0</v>
      </c>
      <c r="O107" s="31">
        <f>'Казань протоколы'!O107+'Казань СТС '!O107</f>
        <v>0</v>
      </c>
      <c r="P107" s="20">
        <f t="shared" si="18"/>
        <v>37073922</v>
      </c>
    </row>
    <row r="108" spans="1:19" ht="54" customHeight="1">
      <c r="A108" s="24" t="s">
        <v>251</v>
      </c>
      <c r="B108" s="231" t="s">
        <v>252</v>
      </c>
      <c r="C108" s="232"/>
      <c r="D108" s="36">
        <f>D109+D110</f>
        <v>999734</v>
      </c>
      <c r="E108" s="36">
        <f t="shared" ref="E108:O108" si="24">E109+E110</f>
        <v>0</v>
      </c>
      <c r="F108" s="36">
        <f t="shared" si="24"/>
        <v>1863612</v>
      </c>
      <c r="G108" s="36">
        <f t="shared" si="24"/>
        <v>10000</v>
      </c>
      <c r="H108" s="36">
        <f t="shared" si="24"/>
        <v>0</v>
      </c>
      <c r="I108" s="36">
        <f t="shared" si="24"/>
        <v>387171</v>
      </c>
      <c r="J108" s="36">
        <f t="shared" si="24"/>
        <v>686871</v>
      </c>
      <c r="K108" s="36">
        <f t="shared" si="24"/>
        <v>17621499</v>
      </c>
      <c r="L108" s="36">
        <f t="shared" si="24"/>
        <v>9744902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31313789</v>
      </c>
      <c r="R108" s="22">
        <f>P108*100/P104</f>
        <v>10.579970567792607</v>
      </c>
      <c r="S108" s="30" t="s">
        <v>253</v>
      </c>
    </row>
    <row r="109" spans="1:19" ht="45" customHeight="1">
      <c r="A109" s="37" t="s">
        <v>254</v>
      </c>
      <c r="B109" s="230" t="s">
        <v>247</v>
      </c>
      <c r="C109" s="229"/>
      <c r="D109" s="31">
        <f>'Казань протоколы'!D109+'Казань СТС '!D109</f>
        <v>236001</v>
      </c>
      <c r="E109" s="31">
        <f>'Казань протоколы'!E109+'Казань СТС '!E109</f>
        <v>0</v>
      </c>
      <c r="F109" s="31">
        <f>'Казань протоколы'!F109+'Казань СТС '!F109</f>
        <v>929346</v>
      </c>
      <c r="G109" s="31">
        <f>'Казань протоколы'!G109+'Казань СТС '!G109</f>
        <v>5000</v>
      </c>
      <c r="H109" s="31">
        <f>'Казань протоколы'!H109+'Казань СТС '!H109</f>
        <v>0</v>
      </c>
      <c r="I109" s="31">
        <f>'Казань протоколы'!I109+'Казань СТС '!I109</f>
        <v>195309</v>
      </c>
      <c r="J109" s="31">
        <f>'Казань протоколы'!J109+'Казань СТС '!J109</f>
        <v>17000</v>
      </c>
      <c r="K109" s="31">
        <f>'Казань протоколы'!K109+'Казань СТС '!K109</f>
        <v>9297286</v>
      </c>
      <c r="L109" s="31">
        <f>'Казань протоколы'!L109+'Казань СТС '!L109</f>
        <v>1916615</v>
      </c>
      <c r="M109" s="31">
        <f>'Казань протоколы'!M109+'Казань СТС '!M109</f>
        <v>0</v>
      </c>
      <c r="N109" s="31">
        <f>'Казань протоколы'!N109+'Казань СТС '!N109</f>
        <v>0</v>
      </c>
      <c r="O109" s="31">
        <f>'Казань протоколы'!O109+'Казань СТС '!O109</f>
        <v>0</v>
      </c>
      <c r="P109" s="20">
        <f t="shared" si="18"/>
        <v>12596557</v>
      </c>
      <c r="R109" s="22">
        <f>P109*100/P98</f>
        <v>33.144080651590755</v>
      </c>
      <c r="S109" s="30" t="s">
        <v>255</v>
      </c>
    </row>
    <row r="110" spans="1:19" ht="47.25" customHeight="1">
      <c r="A110" s="24" t="s">
        <v>256</v>
      </c>
      <c r="B110" s="230" t="s">
        <v>257</v>
      </c>
      <c r="C110" s="229"/>
      <c r="D110" s="31">
        <f>'Казань протоколы'!D110+'Казань СТС '!D110</f>
        <v>763733</v>
      </c>
      <c r="E110" s="31">
        <f>'Казань протоколы'!E110+'Казань СТС '!E110</f>
        <v>0</v>
      </c>
      <c r="F110" s="31">
        <f>'Казань протоколы'!F110+'Казань СТС '!F110</f>
        <v>934266</v>
      </c>
      <c r="G110" s="31">
        <f>'Казань протоколы'!G110+'Казань СТС '!G110</f>
        <v>5000</v>
      </c>
      <c r="H110" s="31">
        <f>'Казань протоколы'!H110+'Казань СТС '!H110</f>
        <v>0</v>
      </c>
      <c r="I110" s="31">
        <f>'Казань протоколы'!I110+'Казань СТС '!I110</f>
        <v>191862</v>
      </c>
      <c r="J110" s="31">
        <f>'Казань протоколы'!J110+'Казань СТС '!J110</f>
        <v>669871</v>
      </c>
      <c r="K110" s="31">
        <f>'Казань протоколы'!K110+'Казань СТС '!K110</f>
        <v>8324213</v>
      </c>
      <c r="L110" s="31">
        <f>'Казань протоколы'!L110+'Казань СТС '!L110</f>
        <v>7828287</v>
      </c>
      <c r="M110" s="31">
        <f>'Казань протоколы'!M110+'Казань СТС '!M110</f>
        <v>0</v>
      </c>
      <c r="N110" s="31">
        <f>'Казань протоколы'!N110+'Казань СТС '!N110</f>
        <v>0</v>
      </c>
      <c r="O110" s="31">
        <f>'Казань протоколы'!O110+'Казань СТС '!O110</f>
        <v>0</v>
      </c>
      <c r="P110" s="20">
        <f t="shared" si="18"/>
        <v>18717232</v>
      </c>
      <c r="R110" s="22">
        <f>P110*100/P102</f>
        <v>62.630858290112094</v>
      </c>
      <c r="S110" s="30" t="s">
        <v>258</v>
      </c>
    </row>
    <row r="111" spans="1:19" ht="55.5" customHeight="1">
      <c r="A111" s="24" t="s">
        <v>259</v>
      </c>
      <c r="B111" s="233" t="s">
        <v>260</v>
      </c>
      <c r="C111" s="234"/>
      <c r="D111" s="38">
        <f>D57-D75-D106-D109</f>
        <v>2052399</v>
      </c>
      <c r="E111" s="38">
        <f t="shared" ref="E111:O111" si="25">E57-E75-E106-E109</f>
        <v>0</v>
      </c>
      <c r="F111" s="38">
        <f t="shared" si="25"/>
        <v>7999354</v>
      </c>
      <c r="G111" s="38">
        <f t="shared" si="25"/>
        <v>5000</v>
      </c>
      <c r="H111" s="38">
        <f t="shared" si="25"/>
        <v>5000</v>
      </c>
      <c r="I111" s="38">
        <f t="shared" si="25"/>
        <v>661191</v>
      </c>
      <c r="J111" s="38">
        <f t="shared" si="25"/>
        <v>0</v>
      </c>
      <c r="K111" s="38">
        <f t="shared" si="25"/>
        <v>69201114</v>
      </c>
      <c r="L111" s="38">
        <f t="shared" si="25"/>
        <v>12973682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92897740</v>
      </c>
    </row>
    <row r="112" spans="1:19" ht="71.25" customHeight="1">
      <c r="A112" s="24" t="s">
        <v>261</v>
      </c>
      <c r="B112" s="233" t="s">
        <v>262</v>
      </c>
      <c r="C112" s="234"/>
      <c r="D112" s="38">
        <f>D113+D114</f>
        <v>1156001</v>
      </c>
      <c r="E112" s="38">
        <f t="shared" ref="E112:O112" si="26">E113+E114</f>
        <v>0</v>
      </c>
      <c r="F112" s="38">
        <f t="shared" si="26"/>
        <v>9625255</v>
      </c>
      <c r="G112" s="38">
        <f t="shared" si="26"/>
        <v>0</v>
      </c>
      <c r="H112" s="38">
        <f t="shared" si="26"/>
        <v>0</v>
      </c>
      <c r="I112" s="38">
        <f t="shared" si="26"/>
        <v>477582</v>
      </c>
      <c r="J112" s="38">
        <f t="shared" si="26"/>
        <v>7791673</v>
      </c>
      <c r="K112" s="38">
        <f t="shared" si="26"/>
        <v>28369183</v>
      </c>
      <c r="L112" s="38">
        <f t="shared" si="26"/>
        <v>10363937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57783631</v>
      </c>
    </row>
    <row r="113" spans="1:16" ht="49.5" customHeight="1">
      <c r="A113" s="24" t="s">
        <v>263</v>
      </c>
      <c r="B113" s="233" t="s">
        <v>264</v>
      </c>
      <c r="C113" s="234"/>
      <c r="D113" s="38">
        <f t="shared" ref="D113:O113" si="27">D98-D109</f>
        <v>593999</v>
      </c>
      <c r="E113" s="38">
        <f t="shared" si="27"/>
        <v>0</v>
      </c>
      <c r="F113" s="38">
        <f t="shared" si="27"/>
        <v>6618854</v>
      </c>
      <c r="G113" s="38">
        <f t="shared" si="27"/>
        <v>0</v>
      </c>
      <c r="H113" s="38">
        <f t="shared" si="27"/>
        <v>0</v>
      </c>
      <c r="I113" s="38">
        <f t="shared" si="27"/>
        <v>355191</v>
      </c>
      <c r="J113" s="38">
        <f t="shared" si="27"/>
        <v>0</v>
      </c>
      <c r="K113" s="38">
        <f t="shared" si="27"/>
        <v>14651464</v>
      </c>
      <c r="L113" s="38">
        <f t="shared" si="27"/>
        <v>3189385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25408893</v>
      </c>
    </row>
    <row r="114" spans="1:16" ht="47.25" customHeight="1">
      <c r="A114" s="24" t="s">
        <v>265</v>
      </c>
      <c r="B114" s="235" t="s">
        <v>266</v>
      </c>
      <c r="C114" s="236"/>
      <c r="D114" s="31">
        <f>'Казань протоколы'!D114+'Казань СТС '!D114</f>
        <v>562002</v>
      </c>
      <c r="E114" s="31">
        <f>'Казань протоколы'!E114+'Казань СТС '!E114</f>
        <v>0</v>
      </c>
      <c r="F114" s="31">
        <f>'Казань протоколы'!F114+'Казань СТС '!F114</f>
        <v>3006401</v>
      </c>
      <c r="G114" s="31">
        <f>'Казань протоколы'!G114+'Казань СТС '!G114</f>
        <v>0</v>
      </c>
      <c r="H114" s="31">
        <f>'Казань протоколы'!H114+'Казань СТС '!H114</f>
        <v>0</v>
      </c>
      <c r="I114" s="31">
        <f>'Казань протоколы'!I114+'Казань СТС '!I114</f>
        <v>122391</v>
      </c>
      <c r="J114" s="31">
        <f>'Казань протоколы'!J114+'Казань СТС '!J114</f>
        <v>7791673</v>
      </c>
      <c r="K114" s="31">
        <f>'Казань протоколы'!K114+'Казань СТС '!K114</f>
        <v>13717719</v>
      </c>
      <c r="L114" s="31">
        <f>'Казань протоколы'!L114+'Казань СТС '!L114</f>
        <v>7174552</v>
      </c>
      <c r="M114" s="31">
        <f>'Казань протоколы'!M114+'Казань СТС '!M114</f>
        <v>0</v>
      </c>
      <c r="N114" s="31">
        <f>'Казань протоколы'!N114+'Казань СТС '!N114</f>
        <v>0</v>
      </c>
      <c r="O114" s="31">
        <f>'Казань протоколы'!O114+'Казань СТС '!O114</f>
        <v>0</v>
      </c>
      <c r="P114" s="20">
        <f t="shared" si="18"/>
        <v>32374738</v>
      </c>
    </row>
    <row r="115" spans="1:16" ht="103.5" customHeight="1">
      <c r="A115" s="24" t="s">
        <v>267</v>
      </c>
      <c r="B115" s="230" t="s">
        <v>268</v>
      </c>
      <c r="C115" s="229"/>
      <c r="D115" s="31">
        <f>'Казань протоколы'!D115+'Казань СТС '!D115</f>
        <v>81</v>
      </c>
      <c r="E115" s="31">
        <f>'Казань протоколы'!E115+'Казань СТС '!E115</f>
        <v>0</v>
      </c>
      <c r="F115" s="31">
        <f>'Казань протоколы'!F115+'Казань СТС '!F115</f>
        <v>938</v>
      </c>
      <c r="G115" s="31">
        <f>'Казань протоколы'!G115+'Казань СТС '!G115</f>
        <v>2</v>
      </c>
      <c r="H115" s="31">
        <f>'Казань протоколы'!H115+'Казань СТС '!H115</f>
        <v>0</v>
      </c>
      <c r="I115" s="31">
        <f>'Казань протоколы'!I115+'Казань СТС '!I115</f>
        <v>275</v>
      </c>
      <c r="J115" s="31">
        <f>'Казань протоколы'!J115+'Казань СТС '!J115</f>
        <v>141</v>
      </c>
      <c r="K115" s="31">
        <f>'Казань протоколы'!K115+'Казань СТС '!K115</f>
        <v>7906</v>
      </c>
      <c r="L115" s="31">
        <f>'Казань протоколы'!L115+'Казань СТС '!L115</f>
        <v>2980</v>
      </c>
      <c r="M115" s="31">
        <f>'Казань протоколы'!M115+'Казань СТС '!M115</f>
        <v>0</v>
      </c>
      <c r="N115" s="31">
        <f>'Казань протоколы'!N115+'Казань СТС '!N115</f>
        <v>0</v>
      </c>
      <c r="O115" s="31">
        <f>'Казань протоколы'!O115+'Казань СТС '!O115</f>
        <v>0</v>
      </c>
      <c r="P115" s="20">
        <f t="shared" si="18"/>
        <v>12323</v>
      </c>
    </row>
    <row r="116" spans="1:16" ht="136.5" customHeight="1">
      <c r="A116" s="24" t="s">
        <v>269</v>
      </c>
      <c r="B116" s="230" t="s">
        <v>270</v>
      </c>
      <c r="C116" s="229"/>
      <c r="D116" s="31">
        <f>'Казань протоколы'!D116+'Казань СТС '!D116</f>
        <v>0</v>
      </c>
      <c r="E116" s="31">
        <f>'Казань протоколы'!E116+'Казань СТС '!E116</f>
        <v>0</v>
      </c>
      <c r="F116" s="31">
        <f>'Казань протоколы'!F116+'Казань СТС '!F116</f>
        <v>0</v>
      </c>
      <c r="G116" s="31">
        <f>'Казань протоколы'!G116+'Казань СТС '!G116</f>
        <v>0</v>
      </c>
      <c r="H116" s="31">
        <f>'Казань протоколы'!H116+'Казань СТС '!H116</f>
        <v>0</v>
      </c>
      <c r="I116" s="31">
        <f>'Казань протоколы'!I116+'Казань СТС '!I116</f>
        <v>0</v>
      </c>
      <c r="J116" s="31">
        <f>'Казань протоколы'!J116+'Казань СТС '!J116</f>
        <v>0</v>
      </c>
      <c r="K116" s="31">
        <f>'Казань протоколы'!K116+'Казань СТС '!K116</f>
        <v>11</v>
      </c>
      <c r="L116" s="31">
        <f>'Казань протоколы'!L116+'Казань СТС '!L116</f>
        <v>20</v>
      </c>
      <c r="M116" s="31">
        <f>'Казань протоколы'!M116+'Казань СТС '!M116</f>
        <v>0</v>
      </c>
      <c r="N116" s="31">
        <f>'Казань протоколы'!N116+'Казань СТС '!N116</f>
        <v>0</v>
      </c>
      <c r="O116" s="31">
        <f>'Казань протоколы'!O116+'Казань СТС '!O116</f>
        <v>0</v>
      </c>
      <c r="P116" s="20">
        <f t="shared" si="18"/>
        <v>31</v>
      </c>
    </row>
    <row r="117" spans="1:16" ht="108.75" customHeight="1">
      <c r="A117" s="24" t="s">
        <v>271</v>
      </c>
      <c r="B117" s="208" t="s">
        <v>272</v>
      </c>
      <c r="C117" s="209"/>
      <c r="D117" s="31">
        <f>'Казань протоколы'!D117+'Казань СТС '!D117</f>
        <v>17</v>
      </c>
      <c r="E117" s="31">
        <f>'Казань протоколы'!E117+'Казань СТС '!E117</f>
        <v>0</v>
      </c>
      <c r="F117" s="31">
        <f>'Казань протоколы'!F117+'Казань СТС '!F117</f>
        <v>201</v>
      </c>
      <c r="G117" s="31">
        <f>'Казань протоколы'!G117+'Казань СТС '!G117</f>
        <v>0</v>
      </c>
      <c r="H117" s="31">
        <f>'Казань протоколы'!H117+'Казань СТС '!H117</f>
        <v>0</v>
      </c>
      <c r="I117" s="31">
        <f>'Казань протоколы'!I117+'Казань СТС '!I117</f>
        <v>31</v>
      </c>
      <c r="J117" s="31">
        <f>'Казань протоколы'!J117+'Казань СТС '!J117</f>
        <v>2</v>
      </c>
      <c r="K117" s="31">
        <f>'Казань протоколы'!K117+'Казань СТС '!K117</f>
        <v>1</v>
      </c>
      <c r="L117" s="31">
        <f>'Казань протоколы'!L117+'Казань СТС '!L117</f>
        <v>72</v>
      </c>
      <c r="M117" s="31">
        <f>'Казань протоколы'!M117+'Казань СТС '!M117</f>
        <v>0</v>
      </c>
      <c r="N117" s="31">
        <f>'Казань протоколы'!N117+'Казань СТС '!N117</f>
        <v>0</v>
      </c>
      <c r="O117" s="31">
        <f>'Казань протоколы'!O117+'Казань СТС '!O117</f>
        <v>0</v>
      </c>
      <c r="P117" s="20">
        <f t="shared" si="18"/>
        <v>324</v>
      </c>
    </row>
    <row r="118" spans="1:16" ht="70.5" customHeight="1">
      <c r="A118" s="24" t="s">
        <v>273</v>
      </c>
      <c r="B118" s="237" t="s">
        <v>274</v>
      </c>
      <c r="C118" s="237"/>
      <c r="D118" s="31">
        <f>'Казань протоколы'!D118+'Казань СТС '!D118</f>
        <v>144</v>
      </c>
      <c r="E118" s="31">
        <f>'Казань протоколы'!E118+'Казань СТС '!E118</f>
        <v>0</v>
      </c>
      <c r="F118" s="31">
        <f>'Казань протоколы'!F118+'Казань СТС '!F118</f>
        <v>3250</v>
      </c>
      <c r="G118" s="31">
        <f>'Казань протоколы'!G118+'Казань СТС '!G118</f>
        <v>2</v>
      </c>
      <c r="H118" s="31">
        <f>'Казань протоколы'!H118+'Казань СТС '!H118</f>
        <v>1</v>
      </c>
      <c r="I118" s="31">
        <f>'Казань протоколы'!I118+'Казань СТС '!I118</f>
        <v>219</v>
      </c>
      <c r="J118" s="31">
        <f>'Казань протоколы'!J118+'Казань СТС '!J118</f>
        <v>911</v>
      </c>
      <c r="K118" s="31">
        <f>'Казань протоколы'!K118+'Казань СТС '!K118</f>
        <v>10512</v>
      </c>
      <c r="L118" s="31">
        <f>'Казань протоколы'!L118+'Казань СТС '!L118</f>
        <v>5395</v>
      </c>
      <c r="M118" s="31">
        <f>'Казань протоколы'!M118+'Казань СТС '!M118</f>
        <v>0</v>
      </c>
      <c r="N118" s="31">
        <f>'Казань протоколы'!N118+'Казань СТС '!N118</f>
        <v>0</v>
      </c>
      <c r="O118" s="31">
        <f>'Казань протоколы'!O118+'Казань СТС '!O118</f>
        <v>0</v>
      </c>
      <c r="P118" s="20">
        <f t="shared" si="18"/>
        <v>20434</v>
      </c>
    </row>
    <row r="119" spans="1:16" ht="71.25" customHeight="1">
      <c r="A119" s="24" t="s">
        <v>275</v>
      </c>
      <c r="B119" s="237" t="s">
        <v>276</v>
      </c>
      <c r="C119" s="237"/>
      <c r="D119" s="31">
        <f>'Казань протоколы'!D119+'Казань СТС '!D119</f>
        <v>57744570</v>
      </c>
      <c r="E119" s="31">
        <f>'Казань протоколы'!E119+'Казань СТС '!E119</f>
        <v>0</v>
      </c>
      <c r="F119" s="31">
        <f>'Казань протоколы'!F119+'Казань СТС '!F119</f>
        <v>10118297</v>
      </c>
      <c r="G119" s="31">
        <f>'Казань протоколы'!G119+'Казань СТС '!G119</f>
        <v>2000</v>
      </c>
      <c r="H119" s="31">
        <f>'Казань протоколы'!H119+'Казань СТС '!H119</f>
        <v>5000</v>
      </c>
      <c r="I119" s="31">
        <f>'Казань протоколы'!I119+'Казань СТС '!I119</f>
        <v>2712310</v>
      </c>
      <c r="J119" s="31">
        <f>'Казань протоколы'!J119+'Казань СТС '!J119</f>
        <v>38934038</v>
      </c>
      <c r="K119" s="31">
        <f>'Казань протоколы'!K119+'Казань СТС '!K119</f>
        <v>25980506</v>
      </c>
      <c r="L119" s="31">
        <f>'Казань протоколы'!L119+'Казань СТС '!L119</f>
        <v>27175356</v>
      </c>
      <c r="M119" s="31">
        <f>'Казань протоколы'!M119+'Казань СТС '!M119</f>
        <v>0</v>
      </c>
      <c r="N119" s="31">
        <f>'Казань протоколы'!N119+'Казань СТС '!N119</f>
        <v>0</v>
      </c>
      <c r="O119" s="31">
        <f>'Казань протоколы'!O119+'Казань СТС '!O119</f>
        <v>0</v>
      </c>
      <c r="P119" s="40">
        <f t="shared" si="18"/>
        <v>162672077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1843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34">
        <f>'Казань протоколы'!P121+'Казань СТС '!P121</f>
        <v>288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34">
        <f>'Казань протоколы'!P122+'Казань СТС '!P122</f>
        <v>1555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34">
        <f>'Казань протоколы'!P123+'Казань СТС '!P123</f>
        <v>0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82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34">
        <f>'Казань протоколы'!P125+'Казань СТС '!P125</f>
        <v>0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34">
        <f>'Казань протоколы'!P126+'Казань СТС '!P126</f>
        <v>76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34">
        <f>'Казань протоколы'!P127+'Казань СТС '!P127</f>
        <v>6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b+xGtz/+fRKyc80DT3UpbdzC59la8APYFvvo7MoD+m7TTCWvddHfkgLbCnpS620JElmqtAhb3LqIWAZdOQQPlA==" saltValue="yYzdEdVdsCtBB05unFU1Qw==" spinCount="100000" sheet="1" objects="1" scenarios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57" zoomScale="80" workbookViewId="0">
      <selection activeCell="J109" sqref="J109:J110"/>
    </sheetView>
  </sheetViews>
  <sheetFormatPr defaultRowHeight="15"/>
  <cols>
    <col min="2" max="2" width="18.5703125" customWidth="1"/>
    <col min="3" max="3" width="18.28515625" customWidth="1"/>
    <col min="4" max="4" width="11.7109375" customWidth="1"/>
    <col min="6" max="6" width="10.5703125" customWidth="1"/>
    <col min="9" max="9" width="11.5703125" customWidth="1"/>
    <col min="10" max="10" width="12.28515625" customWidth="1"/>
    <col min="12" max="12" width="11.85546875" customWidth="1"/>
    <col min="16" max="16" width="12.5703125" customWidth="1"/>
    <col min="18" max="18" width="16.28515625" customWidth="1"/>
  </cols>
  <sheetData>
    <row r="1" spans="1:16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9"/>
      <c r="P1" s="7"/>
    </row>
    <row r="2" spans="1:16" ht="15.75">
      <c r="A2" s="7"/>
      <c r="B2" s="10"/>
      <c r="C2" s="7"/>
      <c r="D2" s="10"/>
      <c r="E2" s="10"/>
      <c r="F2" s="10"/>
      <c r="G2" s="10"/>
      <c r="H2" s="11" t="s">
        <v>87</v>
      </c>
      <c r="I2" s="10"/>
      <c r="J2" s="10"/>
      <c r="K2" s="10"/>
      <c r="L2" s="10"/>
      <c r="M2" s="7"/>
      <c r="N2" s="7"/>
      <c r="O2" s="7"/>
      <c r="P2" s="7"/>
    </row>
    <row r="3" spans="1:16" ht="15.75">
      <c r="A3" s="7"/>
      <c r="B3" s="10"/>
      <c r="C3" s="7"/>
      <c r="D3" s="10"/>
      <c r="E3" s="10"/>
      <c r="F3" s="10"/>
      <c r="G3" s="10"/>
      <c r="H3" s="11" t="s">
        <v>88</v>
      </c>
      <c r="I3" s="10"/>
      <c r="J3" s="10"/>
      <c r="K3" s="10"/>
      <c r="L3" s="10"/>
      <c r="M3" s="7"/>
      <c r="N3" s="7"/>
      <c r="O3" s="7"/>
      <c r="P3" s="7"/>
    </row>
    <row r="4" spans="1:16" ht="15.75">
      <c r="A4" s="7"/>
      <c r="B4" s="10"/>
      <c r="C4" s="7"/>
      <c r="D4" s="10"/>
      <c r="E4" s="10"/>
      <c r="F4" s="10"/>
      <c r="G4" s="10"/>
      <c r="H4" s="11" t="s">
        <v>89</v>
      </c>
      <c r="I4" s="10"/>
      <c r="J4" s="10"/>
      <c r="K4" s="10"/>
      <c r="L4" s="10"/>
      <c r="M4" s="7"/>
      <c r="N4" s="7"/>
      <c r="O4" s="7"/>
      <c r="P4" s="7"/>
    </row>
    <row r="5" spans="1:16" ht="15.75">
      <c r="A5" s="7"/>
      <c r="B5" s="10"/>
      <c r="C5" s="7"/>
      <c r="D5" s="10"/>
      <c r="E5" s="10"/>
      <c r="F5" s="10"/>
      <c r="G5" s="10"/>
      <c r="H5" s="11" t="s">
        <v>90</v>
      </c>
      <c r="I5" s="10"/>
      <c r="J5" s="10"/>
      <c r="K5" s="10"/>
      <c r="L5" s="10"/>
      <c r="M5" s="7"/>
      <c r="N5" s="7"/>
      <c r="O5" s="7"/>
      <c r="P5" s="7"/>
    </row>
    <row r="6" spans="1:16" ht="15.75">
      <c r="A6" s="7"/>
      <c r="B6" s="10"/>
      <c r="C6" s="7"/>
      <c r="D6" s="10"/>
      <c r="E6" s="10"/>
      <c r="F6" s="10"/>
      <c r="G6" s="10"/>
      <c r="H6" s="11" t="s">
        <v>299</v>
      </c>
      <c r="I6" s="10"/>
      <c r="J6" s="10"/>
      <c r="K6" s="10"/>
      <c r="L6" s="10"/>
      <c r="M6" s="7"/>
      <c r="N6" s="7"/>
      <c r="O6" s="7"/>
      <c r="P6" s="7"/>
    </row>
    <row r="7" spans="1:16" ht="15.75">
      <c r="A7" s="7"/>
      <c r="B7" s="10"/>
      <c r="C7" s="7"/>
      <c r="D7" s="10"/>
      <c r="E7" s="10"/>
      <c r="F7" s="10"/>
      <c r="G7" s="10"/>
      <c r="H7" s="11"/>
      <c r="I7" s="10"/>
      <c r="J7" s="10"/>
      <c r="K7" s="10"/>
      <c r="L7" s="10"/>
      <c r="M7" s="7"/>
      <c r="N7" s="7"/>
      <c r="O7" s="7"/>
      <c r="P7" s="7"/>
    </row>
    <row r="8" spans="1:16" ht="15.75">
      <c r="A8" s="7"/>
      <c r="B8" s="10"/>
      <c r="C8" s="7"/>
      <c r="D8" s="10"/>
      <c r="E8" s="10"/>
      <c r="F8" s="10"/>
      <c r="G8" s="10"/>
      <c r="H8" s="11"/>
      <c r="I8" s="10"/>
      <c r="J8" s="10"/>
      <c r="K8" s="10"/>
      <c r="L8" s="10"/>
      <c r="M8" s="7"/>
      <c r="N8" s="7"/>
      <c r="O8" s="7"/>
      <c r="P8" s="7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8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8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8" ht="48" customHeight="1">
      <c r="A20" s="18" t="s">
        <v>120</v>
      </c>
      <c r="B20" s="206" t="s">
        <v>121</v>
      </c>
      <c r="C20" s="207"/>
      <c r="D20" s="19">
        <f>D21+D22+D23+D24</f>
        <v>3470</v>
      </c>
      <c r="E20" s="19">
        <f t="shared" ref="E20:O20" si="0">E21+E22+E23+E24</f>
        <v>0</v>
      </c>
      <c r="F20" s="19">
        <f t="shared" si="0"/>
        <v>4348</v>
      </c>
      <c r="G20" s="19">
        <f t="shared" si="0"/>
        <v>0</v>
      </c>
      <c r="H20" s="19">
        <f t="shared" si="0"/>
        <v>0</v>
      </c>
      <c r="I20" s="19">
        <f t="shared" si="0"/>
        <v>1278</v>
      </c>
      <c r="J20" s="19">
        <f t="shared" si="0"/>
        <v>5</v>
      </c>
      <c r="K20" s="19">
        <f t="shared" si="0"/>
        <v>0</v>
      </c>
      <c r="L20" s="19">
        <f t="shared" si="0"/>
        <v>11448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20549</v>
      </c>
    </row>
    <row r="21" spans="1:18" ht="74.25" customHeight="1">
      <c r="A21" s="18" t="s">
        <v>122</v>
      </c>
      <c r="B21" s="208" t="s">
        <v>123</v>
      </c>
      <c r="C21" s="209"/>
      <c r="D21" s="31">
        <f>'НЧелны протоколы'!D21+'НЧелны СТС'!D21</f>
        <v>3470</v>
      </c>
      <c r="E21" s="31">
        <f>'НЧелны протоколы'!E21+'НЧелны СТС'!E21</f>
        <v>0</v>
      </c>
      <c r="F21" s="31">
        <f>'НЧелны протоколы'!F21+'НЧелны СТС'!F21</f>
        <v>4348</v>
      </c>
      <c r="G21" s="31">
        <f>'НЧелны протоколы'!G21+'НЧелны СТС'!G21</f>
        <v>0</v>
      </c>
      <c r="H21" s="31">
        <f>'НЧелны протоколы'!H21+'НЧелны СТС'!H21</f>
        <v>0</v>
      </c>
      <c r="I21" s="31">
        <f>'НЧелны протоколы'!I21+'НЧелны СТС'!I21</f>
        <v>1278</v>
      </c>
      <c r="J21" s="31">
        <f>'НЧелны протоколы'!J21+'НЧелны СТС'!J21</f>
        <v>5</v>
      </c>
      <c r="K21" s="31">
        <f>'НЧелны протоколы'!K21+'НЧелны СТС'!K21</f>
        <v>0</v>
      </c>
      <c r="L21" s="31">
        <f>'НЧелны протоколы'!L21+'НЧелны СТС'!L21</f>
        <v>11448</v>
      </c>
      <c r="M21" s="31">
        <f>'НЧелны протоколы'!M21+'НЧелны СТС'!M21</f>
        <v>0</v>
      </c>
      <c r="N21" s="31">
        <f>'НЧелны протоколы'!N21+'НЧелны СТС'!N21</f>
        <v>0</v>
      </c>
      <c r="O21" s="31">
        <f>'НЧелны протоколы'!O21+'НЧелны СТС'!O21</f>
        <v>0</v>
      </c>
      <c r="P21" s="20">
        <f t="shared" si="1"/>
        <v>20549</v>
      </c>
    </row>
    <row r="22" spans="1:18" ht="96.75" customHeight="1">
      <c r="A22" s="18" t="s">
        <v>124</v>
      </c>
      <c r="B22" s="208" t="s">
        <v>125</v>
      </c>
      <c r="C22" s="209"/>
      <c r="D22" s="31">
        <f>'НЧелны протоколы'!D22+'НЧелны СТС'!D22</f>
        <v>0</v>
      </c>
      <c r="E22" s="31">
        <f>'НЧелны протоколы'!E22+'НЧелны СТС'!E22</f>
        <v>0</v>
      </c>
      <c r="F22" s="31">
        <f>'НЧелны протоколы'!F22+'НЧелны СТС'!F22</f>
        <v>0</v>
      </c>
      <c r="G22" s="31">
        <f>'НЧелны протоколы'!G22+'НЧелны СТС'!G22</f>
        <v>0</v>
      </c>
      <c r="H22" s="31">
        <f>'НЧелны протоколы'!H22+'НЧелны СТС'!H22</f>
        <v>0</v>
      </c>
      <c r="I22" s="31">
        <f>'НЧелны протоколы'!I22+'НЧелны СТС'!I22</f>
        <v>0</v>
      </c>
      <c r="J22" s="31">
        <f>'НЧелны протоколы'!J22+'НЧелны СТС'!J22</f>
        <v>0</v>
      </c>
      <c r="K22" s="31">
        <f>'НЧелны протоколы'!K22+'НЧелны СТС'!K22</f>
        <v>0</v>
      </c>
      <c r="L22" s="31">
        <f>'НЧелны протоколы'!L22+'НЧелны СТС'!L22</f>
        <v>0</v>
      </c>
      <c r="M22" s="31">
        <f>'НЧелны протоколы'!M22+'НЧелны СТС'!M22</f>
        <v>0</v>
      </c>
      <c r="N22" s="31">
        <f>'НЧелны протоколы'!N22+'НЧелны СТС'!N22</f>
        <v>0</v>
      </c>
      <c r="O22" s="31">
        <f>'НЧелны протоколы'!O22+'НЧелны СТС'!O22</f>
        <v>0</v>
      </c>
      <c r="P22" s="20">
        <f t="shared" si="1"/>
        <v>0</v>
      </c>
    </row>
    <row r="23" spans="1:18" ht="96" customHeight="1">
      <c r="A23" s="18" t="s">
        <v>126</v>
      </c>
      <c r="B23" s="208" t="s">
        <v>127</v>
      </c>
      <c r="C23" s="209"/>
      <c r="D23" s="31">
        <f>'НЧелны протоколы'!D23+'НЧелны СТС'!D23</f>
        <v>0</v>
      </c>
      <c r="E23" s="31">
        <f>'НЧелны протоколы'!E23+'НЧелны СТС'!E23</f>
        <v>0</v>
      </c>
      <c r="F23" s="31">
        <f>'НЧелны протоколы'!F23+'НЧелны СТС'!F23</f>
        <v>0</v>
      </c>
      <c r="G23" s="31">
        <f>'НЧелны протоколы'!G23+'НЧелны СТС'!G23</f>
        <v>0</v>
      </c>
      <c r="H23" s="31">
        <f>'НЧелны протоколы'!H23+'НЧелны СТС'!H23</f>
        <v>0</v>
      </c>
      <c r="I23" s="31">
        <f>'НЧелны протоколы'!I23+'НЧелны СТС'!I23</f>
        <v>0</v>
      </c>
      <c r="J23" s="31">
        <f>'НЧелны протоколы'!J23+'НЧелны СТС'!J23</f>
        <v>0</v>
      </c>
      <c r="K23" s="31">
        <f>'НЧелны протоколы'!K23+'НЧелны СТС'!K23</f>
        <v>0</v>
      </c>
      <c r="L23" s="31">
        <f>'НЧелны протоколы'!L23+'НЧелны СТС'!L23</f>
        <v>0</v>
      </c>
      <c r="M23" s="31">
        <f>'НЧелны протоколы'!M23+'НЧелны СТС'!M23</f>
        <v>0</v>
      </c>
      <c r="N23" s="31">
        <f>'НЧелны протоколы'!N23+'НЧелны СТС'!N23</f>
        <v>0</v>
      </c>
      <c r="O23" s="31">
        <f>'НЧелны протоколы'!O23+'НЧелны СТС'!O23</f>
        <v>0</v>
      </c>
      <c r="P23" s="20">
        <f t="shared" si="1"/>
        <v>0</v>
      </c>
    </row>
    <row r="24" spans="1:18" ht="26.25" customHeight="1">
      <c r="A24" s="18" t="s">
        <v>128</v>
      </c>
      <c r="B24" s="208" t="s">
        <v>129</v>
      </c>
      <c r="C24" s="209"/>
      <c r="D24" s="31">
        <f>'НЧелны протоколы'!D24+'НЧелны СТС'!D24</f>
        <v>0</v>
      </c>
      <c r="E24" s="31">
        <f>'НЧелны протоколы'!E24+'НЧелны СТС'!E24</f>
        <v>0</v>
      </c>
      <c r="F24" s="31">
        <f>'НЧелны протоколы'!F24+'НЧелны СТС'!F24</f>
        <v>0</v>
      </c>
      <c r="G24" s="31">
        <f>'НЧелны протоколы'!G24+'НЧелны СТС'!G24</f>
        <v>0</v>
      </c>
      <c r="H24" s="31">
        <f>'НЧелны протоколы'!H24+'НЧелны СТС'!H24</f>
        <v>0</v>
      </c>
      <c r="I24" s="31">
        <f>'НЧелны протоколы'!I24+'НЧелны СТС'!I24</f>
        <v>0</v>
      </c>
      <c r="J24" s="31">
        <f>'НЧелны протоколы'!J24+'НЧелны СТС'!J24</f>
        <v>0</v>
      </c>
      <c r="K24" s="31">
        <f>'НЧелны протоколы'!K24+'НЧелны СТС'!K24</f>
        <v>0</v>
      </c>
      <c r="L24" s="31">
        <f>'НЧелны протоколы'!L24+'НЧелны СТС'!L24</f>
        <v>0</v>
      </c>
      <c r="M24" s="31">
        <f>'НЧелны протоколы'!M24+'НЧелны СТС'!M24</f>
        <v>0</v>
      </c>
      <c r="N24" s="31">
        <f>'НЧелны протоколы'!N24+'НЧелны СТС'!N24</f>
        <v>0</v>
      </c>
      <c r="O24" s="31">
        <f>'НЧелны протоколы'!O24+'НЧелны СТС'!O24</f>
        <v>0</v>
      </c>
      <c r="P24" s="20">
        <f t="shared" si="1"/>
        <v>0</v>
      </c>
    </row>
    <row r="25" spans="1:18" ht="48" customHeight="1">
      <c r="A25" s="18" t="s">
        <v>130</v>
      </c>
      <c r="B25" s="208" t="s">
        <v>131</v>
      </c>
      <c r="C25" s="209"/>
      <c r="D25" s="31">
        <f>'НЧелны протоколы'!D25+'НЧелны СТС'!D25</f>
        <v>55</v>
      </c>
      <c r="E25" s="31">
        <f>'НЧелны протоколы'!E25+'НЧелны СТС'!E25</f>
        <v>0</v>
      </c>
      <c r="F25" s="31">
        <f>'НЧелны протоколы'!F25+'НЧелны СТС'!F25</f>
        <v>4</v>
      </c>
      <c r="G25" s="31">
        <f>'НЧелны протоколы'!G25+'НЧелны СТС'!G25</f>
        <v>0</v>
      </c>
      <c r="H25" s="31">
        <f>'НЧелны протоколы'!H25+'НЧелны СТС'!H25</f>
        <v>0</v>
      </c>
      <c r="I25" s="31">
        <f>'НЧелны протоколы'!I25+'НЧелны СТС'!I25</f>
        <v>2</v>
      </c>
      <c r="J25" s="31">
        <f>'НЧелны протоколы'!J25+'НЧелны СТС'!J25</f>
        <v>0</v>
      </c>
      <c r="K25" s="31">
        <f>'НЧелны протоколы'!K25+'НЧелны СТС'!K25</f>
        <v>0</v>
      </c>
      <c r="L25" s="31">
        <f>'НЧелны протоколы'!L25+'НЧелны СТС'!L25</f>
        <v>4</v>
      </c>
      <c r="M25" s="31">
        <f>'НЧелны протоколы'!M25+'НЧелны СТС'!M25</f>
        <v>0</v>
      </c>
      <c r="N25" s="31">
        <f>'НЧелны протоколы'!N25+'НЧелны СТС'!N25</f>
        <v>0</v>
      </c>
      <c r="O25" s="31">
        <f>'НЧелны протоколы'!O25+'НЧелны СТС'!O25</f>
        <v>0</v>
      </c>
      <c r="P25" s="20">
        <f t="shared" si="1"/>
        <v>65</v>
      </c>
      <c r="R25" s="22">
        <f>P25*100/P20</f>
        <v>0.31631709572241956</v>
      </c>
    </row>
    <row r="26" spans="1:18" ht="79.5" customHeight="1">
      <c r="A26" s="18" t="s">
        <v>132</v>
      </c>
      <c r="B26" s="208" t="s">
        <v>133</v>
      </c>
      <c r="C26" s="209"/>
      <c r="D26" s="31">
        <f>'НЧелны протоколы'!D26+'НЧелны СТС'!D26</f>
        <v>0</v>
      </c>
      <c r="E26" s="31">
        <f>'НЧелны протоколы'!E26+'НЧелны СТС'!E26</f>
        <v>0</v>
      </c>
      <c r="F26" s="31">
        <f>'НЧелны протоколы'!F26+'НЧелны СТС'!F26</f>
        <v>0</v>
      </c>
      <c r="G26" s="31">
        <f>'НЧелны протоколы'!G26+'НЧелны СТС'!G26</f>
        <v>0</v>
      </c>
      <c r="H26" s="31">
        <f>'НЧелны протоколы'!H26+'НЧелны СТС'!H26</f>
        <v>0</v>
      </c>
      <c r="I26" s="31">
        <f>'НЧелны протоколы'!I26+'НЧелны СТС'!I26</f>
        <v>0</v>
      </c>
      <c r="J26" s="31">
        <f>'НЧелны протоколы'!J26+'НЧелны СТС'!J26</f>
        <v>0</v>
      </c>
      <c r="K26" s="31">
        <f>'НЧелны протоколы'!K26+'НЧелны СТС'!K26</f>
        <v>0</v>
      </c>
      <c r="L26" s="31">
        <f>'НЧелны протоколы'!L26+'НЧелны СТС'!L26</f>
        <v>0</v>
      </c>
      <c r="M26" s="31">
        <f>'НЧелны протоколы'!M26+'НЧелны СТС'!M26</f>
        <v>0</v>
      </c>
      <c r="N26" s="31">
        <f>'НЧелны протоколы'!N26+'НЧелны СТС'!N26</f>
        <v>0</v>
      </c>
      <c r="O26" s="31">
        <f>'НЧелны протоколы'!O26+'НЧелны СТС'!O26</f>
        <v>0</v>
      </c>
      <c r="P26" s="20">
        <f t="shared" si="1"/>
        <v>0</v>
      </c>
    </row>
    <row r="27" spans="1:18" ht="68.25" customHeight="1">
      <c r="A27" s="18" t="s">
        <v>134</v>
      </c>
      <c r="B27" s="206" t="s">
        <v>135</v>
      </c>
      <c r="C27" s="207"/>
      <c r="D27" s="23">
        <f>IF(D28+D29+D30+D31=D34+D49, SUM(D28+D29+D30+D31),"Ошибка! Проверьте правильность заполнения пунктов 9, 10 и 11")</f>
        <v>3415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4344</v>
      </c>
      <c r="G27" s="23">
        <f t="shared" si="2"/>
        <v>0</v>
      </c>
      <c r="H27" s="23">
        <f t="shared" si="2"/>
        <v>0</v>
      </c>
      <c r="I27" s="23">
        <f t="shared" si="2"/>
        <v>1276</v>
      </c>
      <c r="J27" s="23">
        <f t="shared" si="2"/>
        <v>5</v>
      </c>
      <c r="K27" s="23">
        <f t="shared" si="2"/>
        <v>0</v>
      </c>
      <c r="L27" s="23">
        <f t="shared" si="2"/>
        <v>11444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20484</v>
      </c>
    </row>
    <row r="28" spans="1:18" ht="15.75">
      <c r="A28" s="24" t="s">
        <v>136</v>
      </c>
      <c r="B28" s="208" t="s">
        <v>137</v>
      </c>
      <c r="C28" s="209"/>
      <c r="D28" s="31">
        <f>'НЧелны протоколы'!D28+'НЧелны СТС'!D28</f>
        <v>2460</v>
      </c>
      <c r="E28" s="31">
        <f>'НЧелны протоколы'!E28+'НЧелны СТС'!E28</f>
        <v>0</v>
      </c>
      <c r="F28" s="31">
        <f>'НЧелны протоколы'!F28+'НЧелны СТС'!F28</f>
        <v>4344</v>
      </c>
      <c r="G28" s="31">
        <f>'НЧелны протоколы'!G28+'НЧелны СТС'!G28</f>
        <v>0</v>
      </c>
      <c r="H28" s="31">
        <f>'НЧелны протоколы'!H28+'НЧелны СТС'!H28</f>
        <v>0</v>
      </c>
      <c r="I28" s="31">
        <f>'НЧелны протоколы'!I28+'НЧелны СТС'!I28</f>
        <v>1272</v>
      </c>
      <c r="J28" s="31">
        <f>'НЧелны протоколы'!J28+'НЧелны СТС'!J28</f>
        <v>5</v>
      </c>
      <c r="K28" s="31">
        <f>'НЧелны протоколы'!K28+'НЧелны СТС'!K28</f>
        <v>0</v>
      </c>
      <c r="L28" s="31">
        <f>'НЧелны протоколы'!L28+'НЧелны СТС'!L28</f>
        <v>11108</v>
      </c>
      <c r="M28" s="31">
        <f>'НЧелны протоколы'!M28+'НЧелны СТС'!M28</f>
        <v>0</v>
      </c>
      <c r="N28" s="31">
        <f>'НЧелны протоколы'!N28+'НЧелны СТС'!N28</f>
        <v>0</v>
      </c>
      <c r="O28" s="31">
        <f>'НЧелны протоколы'!O28+'НЧелны СТС'!O28</f>
        <v>0</v>
      </c>
      <c r="P28" s="20">
        <f t="shared" si="1"/>
        <v>19189</v>
      </c>
    </row>
    <row r="29" spans="1:18" ht="15.75">
      <c r="A29" s="24" t="s">
        <v>138</v>
      </c>
      <c r="B29" s="208" t="s">
        <v>139</v>
      </c>
      <c r="C29" s="209"/>
      <c r="D29" s="31">
        <f>'НЧелны протоколы'!D29+'НЧелны СТС'!D29</f>
        <v>52</v>
      </c>
      <c r="E29" s="31">
        <f>'НЧелны протоколы'!E29+'НЧелны СТС'!E29</f>
        <v>0</v>
      </c>
      <c r="F29" s="31">
        <f>'НЧелны протоколы'!F29+'НЧелны СТС'!F29</f>
        <v>0</v>
      </c>
      <c r="G29" s="31">
        <f>'НЧелны протоколы'!G29+'НЧелны СТС'!G29</f>
        <v>0</v>
      </c>
      <c r="H29" s="31">
        <f>'НЧелны протоколы'!H29+'НЧелны СТС'!H29</f>
        <v>0</v>
      </c>
      <c r="I29" s="31">
        <f>'НЧелны протоколы'!I29+'НЧелны СТС'!I29</f>
        <v>0</v>
      </c>
      <c r="J29" s="31">
        <f>'НЧелны протоколы'!J29+'НЧелны СТС'!J29</f>
        <v>0</v>
      </c>
      <c r="K29" s="31">
        <f>'НЧелны протоколы'!K29+'НЧелны СТС'!K29</f>
        <v>0</v>
      </c>
      <c r="L29" s="31">
        <f>'НЧелны протоколы'!L29+'НЧелны СТС'!L29</f>
        <v>336</v>
      </c>
      <c r="M29" s="31">
        <f>'НЧелны протоколы'!M29+'НЧелны СТС'!M29</f>
        <v>0</v>
      </c>
      <c r="N29" s="31">
        <f>'НЧелны протоколы'!N29+'НЧелны СТС'!N29</f>
        <v>0</v>
      </c>
      <c r="O29" s="31">
        <f>'НЧелны протоколы'!O29+'НЧелны СТС'!O29</f>
        <v>0</v>
      </c>
      <c r="P29" s="20">
        <f t="shared" si="1"/>
        <v>388</v>
      </c>
    </row>
    <row r="30" spans="1:18" ht="15.75">
      <c r="A30" s="24" t="s">
        <v>140</v>
      </c>
      <c r="B30" s="208" t="s">
        <v>141</v>
      </c>
      <c r="C30" s="209"/>
      <c r="D30" s="31">
        <f>'НЧелны протоколы'!D30+'НЧелны СТС'!D30</f>
        <v>388</v>
      </c>
      <c r="E30" s="31">
        <f>'НЧелны протоколы'!E30+'НЧелны СТС'!E30</f>
        <v>0</v>
      </c>
      <c r="F30" s="31">
        <f>'НЧелны протоколы'!F30+'НЧелны СТС'!F30</f>
        <v>0</v>
      </c>
      <c r="G30" s="31">
        <f>'НЧелны протоколы'!G30+'НЧелны СТС'!G30</f>
        <v>0</v>
      </c>
      <c r="H30" s="31">
        <f>'НЧелны протоколы'!H30+'НЧелны СТС'!H30</f>
        <v>0</v>
      </c>
      <c r="I30" s="31">
        <f>'НЧелны протоколы'!I30+'НЧелны СТС'!I30</f>
        <v>4</v>
      </c>
      <c r="J30" s="31">
        <f>'НЧелны протоколы'!J30+'НЧелны СТС'!J30</f>
        <v>0</v>
      </c>
      <c r="K30" s="31">
        <f>'НЧелны протоколы'!K30+'НЧелны СТС'!K30</f>
        <v>0</v>
      </c>
      <c r="L30" s="31">
        <f>'НЧелны протоколы'!L30+'НЧелны СТС'!L30</f>
        <v>0</v>
      </c>
      <c r="M30" s="31">
        <f>'НЧелны протоколы'!M30+'НЧелны СТС'!M30</f>
        <v>0</v>
      </c>
      <c r="N30" s="31">
        <f>'НЧелны протоколы'!N30+'НЧелны СТС'!N30</f>
        <v>0</v>
      </c>
      <c r="O30" s="31">
        <f>'НЧелны протоколы'!O30+'НЧелны СТС'!O30</f>
        <v>0</v>
      </c>
      <c r="P30" s="20">
        <f t="shared" si="1"/>
        <v>392</v>
      </c>
    </row>
    <row r="31" spans="1:18" ht="15.75">
      <c r="A31" s="24" t="s">
        <v>142</v>
      </c>
      <c r="B31" s="210" t="s">
        <v>143</v>
      </c>
      <c r="C31" s="211"/>
      <c r="D31" s="25">
        <f>D32+D33</f>
        <v>515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515</v>
      </c>
    </row>
    <row r="32" spans="1:18" ht="15.75">
      <c r="A32" s="24" t="s">
        <v>144</v>
      </c>
      <c r="B32" s="208" t="s">
        <v>145</v>
      </c>
      <c r="C32" s="209"/>
      <c r="D32" s="31">
        <f>'НЧелны протоколы'!D32+'НЧелны СТС'!D32</f>
        <v>515</v>
      </c>
      <c r="E32" s="31">
        <f>'НЧелны протоколы'!E32+'НЧелны СТС'!E32</f>
        <v>0</v>
      </c>
      <c r="F32" s="31">
        <f>'НЧелны протоколы'!F32+'НЧелны СТС'!F32</f>
        <v>0</v>
      </c>
      <c r="G32" s="31">
        <f>'НЧелны протоколы'!G32+'НЧелны СТС'!G32</f>
        <v>0</v>
      </c>
      <c r="H32" s="31">
        <f>'НЧелны протоколы'!H32+'НЧелны СТС'!H32</f>
        <v>0</v>
      </c>
      <c r="I32" s="31">
        <f>'НЧелны протоколы'!I32+'НЧелны СТС'!I32</f>
        <v>0</v>
      </c>
      <c r="J32" s="31">
        <f>'НЧелны протоколы'!J32+'НЧелны СТС'!J32</f>
        <v>0</v>
      </c>
      <c r="K32" s="31">
        <f>'НЧелны протоколы'!K32+'НЧелны СТС'!K32</f>
        <v>0</v>
      </c>
      <c r="L32" s="31">
        <f>'НЧелны протоколы'!L32+'НЧелны СТС'!L32</f>
        <v>0</v>
      </c>
      <c r="M32" s="31">
        <f>'НЧелны протоколы'!M32+'НЧелны СТС'!M32</f>
        <v>0</v>
      </c>
      <c r="N32" s="31">
        <f>'НЧелны протоколы'!N32+'НЧелны СТС'!N32</f>
        <v>0</v>
      </c>
      <c r="O32" s="31">
        <f>'НЧелны протоколы'!O32+'НЧелны СТС'!O32</f>
        <v>0</v>
      </c>
      <c r="P32" s="20">
        <f t="shared" si="1"/>
        <v>515</v>
      </c>
    </row>
    <row r="33" spans="1:18" ht="15.75">
      <c r="A33" s="26" t="s">
        <v>146</v>
      </c>
      <c r="B33" s="212" t="s">
        <v>147</v>
      </c>
      <c r="C33" s="213"/>
      <c r="D33" s="31">
        <f>'НЧелны протоколы'!D33+'НЧелны СТС'!D33</f>
        <v>0</v>
      </c>
      <c r="E33" s="31">
        <f>'НЧелны протоколы'!E33+'НЧелны СТС'!E33</f>
        <v>0</v>
      </c>
      <c r="F33" s="31">
        <f>'НЧелны протоколы'!F33+'НЧелны СТС'!F33</f>
        <v>0</v>
      </c>
      <c r="G33" s="31">
        <f>'НЧелны протоколы'!G33+'НЧелны СТС'!G33</f>
        <v>0</v>
      </c>
      <c r="H33" s="31">
        <f>'НЧелны протоколы'!H33+'НЧелны СТС'!H33</f>
        <v>0</v>
      </c>
      <c r="I33" s="31">
        <f>'НЧелны протоколы'!I33+'НЧелны СТС'!I33</f>
        <v>0</v>
      </c>
      <c r="J33" s="31">
        <f>'НЧелны протоколы'!J33+'НЧелны СТС'!J33</f>
        <v>0</v>
      </c>
      <c r="K33" s="31">
        <f>'НЧелны протоколы'!K33+'НЧелны СТС'!K33</f>
        <v>0</v>
      </c>
      <c r="L33" s="31">
        <f>'НЧелны протоколы'!L33+'НЧелны СТС'!L33</f>
        <v>0</v>
      </c>
      <c r="M33" s="31">
        <f>'НЧелны протоколы'!M33+'НЧелны СТС'!M33</f>
        <v>0</v>
      </c>
      <c r="N33" s="31">
        <f>'НЧелны протоколы'!N33+'НЧелны СТС'!N33</f>
        <v>0</v>
      </c>
      <c r="O33" s="31">
        <f>'НЧелны протоколы'!O33+'НЧелны СТС'!O33</f>
        <v>0</v>
      </c>
      <c r="P33" s="20">
        <f t="shared" si="1"/>
        <v>0</v>
      </c>
    </row>
    <row r="34" spans="1:18" ht="47.25" customHeight="1">
      <c r="A34" s="24" t="s">
        <v>148</v>
      </c>
      <c r="B34" s="206" t="s">
        <v>149</v>
      </c>
      <c r="C34" s="207"/>
      <c r="D34" s="23">
        <f>D35+D42</f>
        <v>3329</v>
      </c>
      <c r="E34" s="23">
        <f t="shared" ref="E34:O34" si="4">E35+E42</f>
        <v>0</v>
      </c>
      <c r="F34" s="23">
        <f t="shared" si="4"/>
        <v>4330</v>
      </c>
      <c r="G34" s="23">
        <f t="shared" si="4"/>
        <v>0</v>
      </c>
      <c r="H34" s="23">
        <f t="shared" si="4"/>
        <v>0</v>
      </c>
      <c r="I34" s="23">
        <f t="shared" si="4"/>
        <v>1275</v>
      </c>
      <c r="J34" s="23">
        <f t="shared" si="4"/>
        <v>5</v>
      </c>
      <c r="K34" s="23">
        <f t="shared" si="4"/>
        <v>0</v>
      </c>
      <c r="L34" s="23">
        <f t="shared" si="4"/>
        <v>11433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20372</v>
      </c>
    </row>
    <row r="35" spans="1:18" ht="36" customHeight="1">
      <c r="A35" s="18" t="s">
        <v>150</v>
      </c>
      <c r="B35" s="210" t="s">
        <v>151</v>
      </c>
      <c r="C35" s="211"/>
      <c r="D35" s="25">
        <f>D36+D37+D38+D39</f>
        <v>2261</v>
      </c>
      <c r="E35" s="25">
        <f t="shared" ref="E35:O35" si="5">E36+E37+E38+E39</f>
        <v>0</v>
      </c>
      <c r="F35" s="25">
        <f t="shared" si="5"/>
        <v>1205</v>
      </c>
      <c r="G35" s="25">
        <f t="shared" si="5"/>
        <v>0</v>
      </c>
      <c r="H35" s="25">
        <f t="shared" si="5"/>
        <v>0</v>
      </c>
      <c r="I35" s="25">
        <f t="shared" si="5"/>
        <v>1228</v>
      </c>
      <c r="J35" s="25">
        <f t="shared" si="5"/>
        <v>3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4697</v>
      </c>
      <c r="R35" s="22">
        <f>P35*100/P27</f>
        <v>22.930091778949425</v>
      </c>
    </row>
    <row r="36" spans="1:18" ht="15.75">
      <c r="A36" s="24" t="s">
        <v>152</v>
      </c>
      <c r="B36" s="208" t="s">
        <v>137</v>
      </c>
      <c r="C36" s="209"/>
      <c r="D36" s="31">
        <f>'НЧелны протоколы'!D36+'НЧелны СТС'!D36</f>
        <v>1464</v>
      </c>
      <c r="E36" s="31">
        <f>'НЧелны протоколы'!E36+'НЧелны СТС'!E36</f>
        <v>0</v>
      </c>
      <c r="F36" s="31">
        <f>'НЧелны протоколы'!F36+'НЧелны СТС'!F36</f>
        <v>1205</v>
      </c>
      <c r="G36" s="31">
        <f>'НЧелны протоколы'!G36+'НЧелны СТС'!G36</f>
        <v>0</v>
      </c>
      <c r="H36" s="31">
        <f>'НЧелны протоколы'!H36+'НЧелны СТС'!H36</f>
        <v>0</v>
      </c>
      <c r="I36" s="31">
        <f>'НЧелны протоколы'!I36+'НЧелны СТС'!I36</f>
        <v>1224</v>
      </c>
      <c r="J36" s="31">
        <f>'НЧелны протоколы'!J36+'НЧелны СТС'!J36</f>
        <v>3</v>
      </c>
      <c r="K36" s="31">
        <f>'НЧелны протоколы'!K36+'НЧелны СТС'!K36</f>
        <v>0</v>
      </c>
      <c r="L36" s="31">
        <f>'НЧелны протоколы'!L36+'НЧелны СТС'!L36</f>
        <v>0</v>
      </c>
      <c r="M36" s="31">
        <f>'НЧелны протоколы'!M36+'НЧелны СТС'!M36</f>
        <v>0</v>
      </c>
      <c r="N36" s="31">
        <f>'НЧелны протоколы'!N36+'НЧелны СТС'!N36</f>
        <v>0</v>
      </c>
      <c r="O36" s="31">
        <f>'НЧелны протоколы'!O36+'НЧелны СТС'!O36</f>
        <v>0</v>
      </c>
      <c r="P36" s="20">
        <f t="shared" si="1"/>
        <v>3896</v>
      </c>
    </row>
    <row r="37" spans="1:18" ht="15.75">
      <c r="A37" s="24" t="s">
        <v>153</v>
      </c>
      <c r="B37" s="208" t="s">
        <v>139</v>
      </c>
      <c r="C37" s="209"/>
      <c r="D37" s="31">
        <f>'НЧелны протоколы'!D37+'НЧелны СТС'!D37</f>
        <v>34</v>
      </c>
      <c r="E37" s="31">
        <f>'НЧелны протоколы'!E37+'НЧелны СТС'!E37</f>
        <v>0</v>
      </c>
      <c r="F37" s="31">
        <f>'НЧелны протоколы'!F37+'НЧелны СТС'!F37</f>
        <v>0</v>
      </c>
      <c r="G37" s="31">
        <f>'НЧелны протоколы'!G37+'НЧелны СТС'!G37</f>
        <v>0</v>
      </c>
      <c r="H37" s="31">
        <f>'НЧелны протоколы'!H37+'НЧелны СТС'!H37</f>
        <v>0</v>
      </c>
      <c r="I37" s="31">
        <f>'НЧелны протоколы'!I37+'НЧелны СТС'!I37</f>
        <v>0</v>
      </c>
      <c r="J37" s="31">
        <f>'НЧелны протоколы'!J37+'НЧелны СТС'!J37</f>
        <v>0</v>
      </c>
      <c r="K37" s="31">
        <f>'НЧелны протоколы'!K37+'НЧелны СТС'!K37</f>
        <v>0</v>
      </c>
      <c r="L37" s="31">
        <f>'НЧелны протоколы'!L37+'НЧелны СТС'!L37</f>
        <v>0</v>
      </c>
      <c r="M37" s="31">
        <f>'НЧелны протоколы'!M37+'НЧелны СТС'!M37</f>
        <v>0</v>
      </c>
      <c r="N37" s="31">
        <f>'НЧелны протоколы'!N37+'НЧелны СТС'!N37</f>
        <v>0</v>
      </c>
      <c r="O37" s="31">
        <f>'НЧелны протоколы'!O37+'НЧелны СТС'!O37</f>
        <v>0</v>
      </c>
      <c r="P37" s="20">
        <f t="shared" si="1"/>
        <v>34</v>
      </c>
    </row>
    <row r="38" spans="1:18" ht="15.75">
      <c r="A38" s="24" t="s">
        <v>154</v>
      </c>
      <c r="B38" s="208" t="s">
        <v>141</v>
      </c>
      <c r="C38" s="209"/>
      <c r="D38" s="31">
        <f>'НЧелны протоколы'!D38+'НЧелны СТС'!D38</f>
        <v>351</v>
      </c>
      <c r="E38" s="31">
        <f>'НЧелны протоколы'!E38+'НЧелны СТС'!E38</f>
        <v>0</v>
      </c>
      <c r="F38" s="31">
        <f>'НЧелны протоколы'!F38+'НЧелны СТС'!F38</f>
        <v>0</v>
      </c>
      <c r="G38" s="31">
        <f>'НЧелны протоколы'!G38+'НЧелны СТС'!G38</f>
        <v>0</v>
      </c>
      <c r="H38" s="31">
        <f>'НЧелны протоколы'!H38+'НЧелны СТС'!H38</f>
        <v>0</v>
      </c>
      <c r="I38" s="31">
        <f>'НЧелны протоколы'!I38+'НЧелны СТС'!I38</f>
        <v>4</v>
      </c>
      <c r="J38" s="31">
        <f>'НЧелны протоколы'!J38+'НЧелны СТС'!J38</f>
        <v>0</v>
      </c>
      <c r="K38" s="31">
        <f>'НЧелны протоколы'!K38+'НЧелны СТС'!K38</f>
        <v>0</v>
      </c>
      <c r="L38" s="31">
        <f>'НЧелны протоколы'!L38+'НЧелны СТС'!L38</f>
        <v>0</v>
      </c>
      <c r="M38" s="31">
        <f>'НЧелны протоколы'!M38+'НЧелны СТС'!M38</f>
        <v>0</v>
      </c>
      <c r="N38" s="31">
        <f>'НЧелны протоколы'!N38+'НЧелны СТС'!N38</f>
        <v>0</v>
      </c>
      <c r="O38" s="31">
        <f>'НЧелны протоколы'!O38+'НЧелны СТС'!O38</f>
        <v>0</v>
      </c>
      <c r="P38" s="20">
        <f t="shared" si="1"/>
        <v>355</v>
      </c>
    </row>
    <row r="39" spans="1:18" ht="15.75">
      <c r="A39" s="24" t="s">
        <v>155</v>
      </c>
      <c r="B39" s="210" t="s">
        <v>143</v>
      </c>
      <c r="C39" s="211"/>
      <c r="D39" s="25">
        <f>D40+D41</f>
        <v>412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0</v>
      </c>
      <c r="J39" s="25">
        <f t="shared" si="6"/>
        <v>0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412</v>
      </c>
    </row>
    <row r="40" spans="1:18" ht="15.75">
      <c r="A40" s="24" t="s">
        <v>156</v>
      </c>
      <c r="B40" s="208" t="s">
        <v>145</v>
      </c>
      <c r="C40" s="209"/>
      <c r="D40" s="31">
        <f>'НЧелны протоколы'!D40+'НЧелны СТС'!D40</f>
        <v>412</v>
      </c>
      <c r="E40" s="31">
        <f>'НЧелны протоколы'!E40+'НЧелны СТС'!E40</f>
        <v>0</v>
      </c>
      <c r="F40" s="31">
        <f>'НЧелны протоколы'!F40+'НЧелны СТС'!F40</f>
        <v>0</v>
      </c>
      <c r="G40" s="31">
        <f>'НЧелны протоколы'!G40+'НЧелны СТС'!G40</f>
        <v>0</v>
      </c>
      <c r="H40" s="31">
        <f>'НЧелны протоколы'!H40+'НЧелны СТС'!H40</f>
        <v>0</v>
      </c>
      <c r="I40" s="31">
        <f>'НЧелны протоколы'!I40+'НЧелны СТС'!I40</f>
        <v>0</v>
      </c>
      <c r="J40" s="31">
        <f>'НЧелны протоколы'!J40+'НЧелны СТС'!J40</f>
        <v>0</v>
      </c>
      <c r="K40" s="31">
        <f>'НЧелны протоколы'!K40+'НЧелны СТС'!K40</f>
        <v>0</v>
      </c>
      <c r="L40" s="31">
        <f>'НЧелны протоколы'!L40+'НЧелны СТС'!L40</f>
        <v>0</v>
      </c>
      <c r="M40" s="31">
        <f>'НЧелны протоколы'!M40+'НЧелны СТС'!M40</f>
        <v>0</v>
      </c>
      <c r="N40" s="31">
        <f>'НЧелны протоколы'!N40+'НЧелны СТС'!N40</f>
        <v>0</v>
      </c>
      <c r="O40" s="31">
        <f>'НЧелны протоколы'!O40+'НЧелны СТС'!O40</f>
        <v>0</v>
      </c>
      <c r="P40" s="20">
        <f t="shared" si="1"/>
        <v>412</v>
      </c>
    </row>
    <row r="41" spans="1:18" ht="15.75">
      <c r="A41" s="24" t="s">
        <v>157</v>
      </c>
      <c r="B41" s="208" t="s">
        <v>147</v>
      </c>
      <c r="C41" s="209"/>
      <c r="D41" s="31">
        <f>'НЧелны протоколы'!D41+'НЧелны СТС'!D41</f>
        <v>0</v>
      </c>
      <c r="E41" s="31">
        <f>'НЧелны протоколы'!E41+'НЧелны СТС'!E41</f>
        <v>0</v>
      </c>
      <c r="F41" s="31">
        <f>'НЧелны протоколы'!F41+'НЧелны СТС'!F41</f>
        <v>0</v>
      </c>
      <c r="G41" s="31">
        <f>'НЧелны протоколы'!G41+'НЧелны СТС'!G41</f>
        <v>0</v>
      </c>
      <c r="H41" s="31">
        <f>'НЧелны протоколы'!H41+'НЧелны СТС'!H41</f>
        <v>0</v>
      </c>
      <c r="I41" s="31">
        <f>'НЧелны протоколы'!I41+'НЧелны СТС'!I41</f>
        <v>0</v>
      </c>
      <c r="J41" s="31">
        <f>'НЧелны протоколы'!J41+'НЧелны СТС'!J41</f>
        <v>0</v>
      </c>
      <c r="K41" s="31">
        <f>'НЧелны протоколы'!K41+'НЧелны СТС'!K41</f>
        <v>0</v>
      </c>
      <c r="L41" s="31">
        <f>'НЧелны протоколы'!L41+'НЧелны СТС'!L41</f>
        <v>0</v>
      </c>
      <c r="M41" s="31">
        <f>'НЧелны протоколы'!M41+'НЧелны СТС'!M41</f>
        <v>0</v>
      </c>
      <c r="N41" s="31">
        <f>'НЧелны протоколы'!N41+'НЧелны СТС'!N41</f>
        <v>0</v>
      </c>
      <c r="O41" s="31">
        <f>'НЧелны протоколы'!O41+'НЧелны СТС'!O41</f>
        <v>0</v>
      </c>
      <c r="P41" s="20">
        <f t="shared" si="1"/>
        <v>0</v>
      </c>
    </row>
    <row r="42" spans="1:18" ht="36" customHeight="1">
      <c r="A42" s="18" t="s">
        <v>158</v>
      </c>
      <c r="B42" s="210" t="s">
        <v>159</v>
      </c>
      <c r="C42" s="211"/>
      <c r="D42" s="25">
        <f>D43+D44+D45+D46</f>
        <v>1068</v>
      </c>
      <c r="E42" s="25">
        <f t="shared" ref="E42:O42" si="7">E43+E44+E45+E46</f>
        <v>0</v>
      </c>
      <c r="F42" s="25">
        <f t="shared" si="7"/>
        <v>3125</v>
      </c>
      <c r="G42" s="25">
        <f t="shared" si="7"/>
        <v>0</v>
      </c>
      <c r="H42" s="25">
        <f t="shared" si="7"/>
        <v>0</v>
      </c>
      <c r="I42" s="25">
        <f t="shared" si="7"/>
        <v>47</v>
      </c>
      <c r="J42" s="25">
        <f t="shared" si="7"/>
        <v>2</v>
      </c>
      <c r="K42" s="25">
        <f t="shared" si="7"/>
        <v>0</v>
      </c>
      <c r="L42" s="25">
        <f t="shared" si="7"/>
        <v>11433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15675</v>
      </c>
      <c r="R42" s="22">
        <f>P42*100/P27</f>
        <v>76.523140011716464</v>
      </c>
    </row>
    <row r="43" spans="1:18" ht="15.75">
      <c r="A43" s="24" t="s">
        <v>160</v>
      </c>
      <c r="B43" s="208" t="s">
        <v>137</v>
      </c>
      <c r="C43" s="209"/>
      <c r="D43" s="31">
        <f>'НЧелны протоколы'!D43+'НЧелны СТС'!D43</f>
        <v>942</v>
      </c>
      <c r="E43" s="31">
        <f>'НЧелны протоколы'!E43+'НЧелны СТС'!E43</f>
        <v>0</v>
      </c>
      <c r="F43" s="31">
        <f>'НЧелны протоколы'!F43+'НЧелны СТС'!F43</f>
        <v>3125</v>
      </c>
      <c r="G43" s="31">
        <f>'НЧелны протоколы'!G43+'НЧелны СТС'!G43</f>
        <v>0</v>
      </c>
      <c r="H43" s="31">
        <f>'НЧелны протоколы'!H43+'НЧелны СТС'!H43</f>
        <v>0</v>
      </c>
      <c r="I43" s="31">
        <f>'НЧелны протоколы'!I43+'НЧелны СТС'!I43</f>
        <v>47</v>
      </c>
      <c r="J43" s="31">
        <f>'НЧелны протоколы'!J43+'НЧелны СТС'!J43</f>
        <v>2</v>
      </c>
      <c r="K43" s="31">
        <f>'НЧелны протоколы'!K43+'НЧелны СТС'!K43</f>
        <v>0</v>
      </c>
      <c r="L43" s="31">
        <f>'НЧелны протоколы'!L43+'НЧелны СТС'!L43</f>
        <v>11098</v>
      </c>
      <c r="M43" s="31">
        <f>'НЧелны протоколы'!M43+'НЧелны СТС'!M43</f>
        <v>0</v>
      </c>
      <c r="N43" s="31">
        <f>'НЧелны протоколы'!N43+'НЧелны СТС'!N43</f>
        <v>0</v>
      </c>
      <c r="O43" s="31">
        <f>'НЧелны протоколы'!O43+'НЧелны СТС'!O43</f>
        <v>0</v>
      </c>
      <c r="P43" s="20">
        <f t="shared" si="1"/>
        <v>15214</v>
      </c>
    </row>
    <row r="44" spans="1:18" ht="15.75">
      <c r="A44" s="24" t="s">
        <v>161</v>
      </c>
      <c r="B44" s="208" t="s">
        <v>139</v>
      </c>
      <c r="C44" s="209"/>
      <c r="D44" s="31">
        <f>'НЧелны протоколы'!D44+'НЧелны СТС'!D44</f>
        <v>10</v>
      </c>
      <c r="E44" s="31">
        <f>'НЧелны протоколы'!E44+'НЧелны СТС'!E44</f>
        <v>0</v>
      </c>
      <c r="F44" s="31">
        <f>'НЧелны протоколы'!F44+'НЧелны СТС'!F44</f>
        <v>0</v>
      </c>
      <c r="G44" s="31">
        <f>'НЧелны протоколы'!G44+'НЧелны СТС'!G44</f>
        <v>0</v>
      </c>
      <c r="H44" s="31">
        <f>'НЧелны протоколы'!H44+'НЧелны СТС'!H44</f>
        <v>0</v>
      </c>
      <c r="I44" s="31">
        <f>'НЧелны протоколы'!I44+'НЧелны СТС'!I44</f>
        <v>0</v>
      </c>
      <c r="J44" s="31">
        <f>'НЧелны протоколы'!J44+'НЧелны СТС'!J44</f>
        <v>0</v>
      </c>
      <c r="K44" s="31">
        <f>'НЧелны протоколы'!K44+'НЧелны СТС'!K44</f>
        <v>0</v>
      </c>
      <c r="L44" s="31">
        <f>'НЧелны протоколы'!L44+'НЧелны СТС'!L44</f>
        <v>335</v>
      </c>
      <c r="M44" s="31">
        <f>'НЧелны протоколы'!M44+'НЧелны СТС'!M44</f>
        <v>0</v>
      </c>
      <c r="N44" s="31">
        <f>'НЧелны протоколы'!N44+'НЧелны СТС'!N44</f>
        <v>0</v>
      </c>
      <c r="O44" s="31">
        <f>'НЧелны протоколы'!O44+'НЧелны СТС'!O44</f>
        <v>0</v>
      </c>
      <c r="P44" s="20">
        <f t="shared" si="1"/>
        <v>345</v>
      </c>
    </row>
    <row r="45" spans="1:18" ht="15.75">
      <c r="A45" s="24" t="s">
        <v>162</v>
      </c>
      <c r="B45" s="208" t="s">
        <v>141</v>
      </c>
      <c r="C45" s="209"/>
      <c r="D45" s="31">
        <f>'НЧелны протоколы'!D45+'НЧелны СТС'!D45</f>
        <v>24</v>
      </c>
      <c r="E45" s="31">
        <f>'НЧелны протоколы'!E45+'НЧелны СТС'!E45</f>
        <v>0</v>
      </c>
      <c r="F45" s="31">
        <f>'НЧелны протоколы'!F45+'НЧелны СТС'!F45</f>
        <v>0</v>
      </c>
      <c r="G45" s="31">
        <f>'НЧелны протоколы'!G45+'НЧелны СТС'!G45</f>
        <v>0</v>
      </c>
      <c r="H45" s="31">
        <f>'НЧелны протоколы'!H45+'НЧелны СТС'!H45</f>
        <v>0</v>
      </c>
      <c r="I45" s="31">
        <f>'НЧелны протоколы'!I45+'НЧелны СТС'!I45</f>
        <v>0</v>
      </c>
      <c r="J45" s="31">
        <f>'НЧелны протоколы'!J45+'НЧелны СТС'!J45</f>
        <v>0</v>
      </c>
      <c r="K45" s="31">
        <f>'НЧелны протоколы'!K45+'НЧелны СТС'!K45</f>
        <v>0</v>
      </c>
      <c r="L45" s="31">
        <f>'НЧелны протоколы'!L45+'НЧелны СТС'!L45</f>
        <v>0</v>
      </c>
      <c r="M45" s="31">
        <f>'НЧелны протоколы'!M45+'НЧелны СТС'!M45</f>
        <v>0</v>
      </c>
      <c r="N45" s="31">
        <f>'НЧелны протоколы'!N45+'НЧелны СТС'!N45</f>
        <v>0</v>
      </c>
      <c r="O45" s="31">
        <f>'НЧелны протоколы'!O45+'НЧелны СТС'!O45</f>
        <v>0</v>
      </c>
      <c r="P45" s="20">
        <f t="shared" si="1"/>
        <v>24</v>
      </c>
    </row>
    <row r="46" spans="1:18" ht="15.75">
      <c r="A46" s="24" t="s">
        <v>163</v>
      </c>
      <c r="B46" s="210" t="s">
        <v>143</v>
      </c>
      <c r="C46" s="211"/>
      <c r="D46" s="25">
        <f>D47+D48</f>
        <v>92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92</v>
      </c>
    </row>
    <row r="47" spans="1:18" ht="15.75">
      <c r="A47" s="24" t="s">
        <v>164</v>
      </c>
      <c r="B47" s="208" t="s">
        <v>145</v>
      </c>
      <c r="C47" s="209"/>
      <c r="D47" s="31">
        <f>'НЧелны протоколы'!D47+'НЧелны СТС'!D47</f>
        <v>92</v>
      </c>
      <c r="E47" s="31">
        <f>'НЧелны протоколы'!E47+'НЧелны СТС'!E47</f>
        <v>0</v>
      </c>
      <c r="F47" s="31">
        <f>'НЧелны протоколы'!F47+'НЧелны СТС'!F47</f>
        <v>0</v>
      </c>
      <c r="G47" s="31">
        <f>'НЧелны протоколы'!G47+'НЧелны СТС'!G47</f>
        <v>0</v>
      </c>
      <c r="H47" s="31">
        <f>'НЧелны протоколы'!H47+'НЧелны СТС'!H47</f>
        <v>0</v>
      </c>
      <c r="I47" s="31">
        <f>'НЧелны протоколы'!I47+'НЧелны СТС'!I47</f>
        <v>0</v>
      </c>
      <c r="J47" s="31">
        <f>'НЧелны протоколы'!J47+'НЧелны СТС'!J47</f>
        <v>0</v>
      </c>
      <c r="K47" s="31">
        <f>'НЧелны протоколы'!K47+'НЧелны СТС'!K47</f>
        <v>0</v>
      </c>
      <c r="L47" s="31">
        <f>'НЧелны протоколы'!L47+'НЧелны СТС'!L47</f>
        <v>0</v>
      </c>
      <c r="M47" s="31">
        <f>'НЧелны протоколы'!M47+'НЧелны СТС'!M47</f>
        <v>0</v>
      </c>
      <c r="N47" s="31">
        <f>'НЧелны протоколы'!N47+'НЧелны СТС'!N47</f>
        <v>0</v>
      </c>
      <c r="O47" s="31">
        <f>'НЧелны протоколы'!O47+'НЧелны СТС'!O47</f>
        <v>0</v>
      </c>
      <c r="P47" s="20">
        <f t="shared" si="1"/>
        <v>92</v>
      </c>
    </row>
    <row r="48" spans="1:18" ht="15.75">
      <c r="A48" s="24" t="s">
        <v>165</v>
      </c>
      <c r="B48" s="208" t="s">
        <v>147</v>
      </c>
      <c r="C48" s="209"/>
      <c r="D48" s="31">
        <f>'НЧелны протоколы'!D48+'НЧелны СТС'!D48</f>
        <v>0</v>
      </c>
      <c r="E48" s="31">
        <f>'НЧелны протоколы'!E48+'НЧелны СТС'!E48</f>
        <v>0</v>
      </c>
      <c r="F48" s="31">
        <f>'НЧелны протоколы'!F48+'НЧелны СТС'!F48</f>
        <v>0</v>
      </c>
      <c r="G48" s="31">
        <f>'НЧелны протоколы'!G48+'НЧелны СТС'!G48</f>
        <v>0</v>
      </c>
      <c r="H48" s="31">
        <f>'НЧелны протоколы'!H48+'НЧелны СТС'!H48</f>
        <v>0</v>
      </c>
      <c r="I48" s="31">
        <f>'НЧелны протоколы'!I48+'НЧелны СТС'!I48</f>
        <v>0</v>
      </c>
      <c r="J48" s="31">
        <f>'НЧелны протоколы'!J48+'НЧелны СТС'!J48</f>
        <v>0</v>
      </c>
      <c r="K48" s="31">
        <f>'НЧелны протоколы'!K48+'НЧелны СТС'!K48</f>
        <v>0</v>
      </c>
      <c r="L48" s="31">
        <f>'НЧелны протоколы'!L48+'НЧелны СТС'!L48</f>
        <v>0</v>
      </c>
      <c r="M48" s="31">
        <f>'НЧелны протоколы'!M48+'НЧелны СТС'!M48</f>
        <v>0</v>
      </c>
      <c r="N48" s="31">
        <f>'НЧелны протоколы'!N48+'НЧелны СТС'!N48</f>
        <v>0</v>
      </c>
      <c r="O48" s="31">
        <f>'НЧелны протоколы'!O48+'НЧелны СТС'!O48</f>
        <v>0</v>
      </c>
      <c r="P48" s="20">
        <f t="shared" si="1"/>
        <v>0</v>
      </c>
    </row>
    <row r="49" spans="1:19" ht="70.5" customHeight="1">
      <c r="A49" s="18" t="s">
        <v>166</v>
      </c>
      <c r="B49" s="206" t="s">
        <v>167</v>
      </c>
      <c r="C49" s="207"/>
      <c r="D49" s="23">
        <f>D50+D51+D52+D53</f>
        <v>86</v>
      </c>
      <c r="E49" s="23">
        <f t="shared" ref="E49:O49" si="9">E50+E51+E52+E53</f>
        <v>0</v>
      </c>
      <c r="F49" s="23">
        <f t="shared" si="9"/>
        <v>14</v>
      </c>
      <c r="G49" s="23">
        <f t="shared" si="9"/>
        <v>0</v>
      </c>
      <c r="H49" s="23">
        <f t="shared" si="9"/>
        <v>0</v>
      </c>
      <c r="I49" s="23">
        <f t="shared" si="9"/>
        <v>1</v>
      </c>
      <c r="J49" s="23">
        <f t="shared" si="9"/>
        <v>0</v>
      </c>
      <c r="K49" s="23">
        <f t="shared" si="9"/>
        <v>0</v>
      </c>
      <c r="L49" s="23">
        <f t="shared" si="9"/>
        <v>11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112</v>
      </c>
      <c r="R49" s="22">
        <f>P49*100/P27</f>
        <v>0.54676820933411441</v>
      </c>
    </row>
    <row r="50" spans="1:19" ht="15.75">
      <c r="A50" s="24" t="s">
        <v>168</v>
      </c>
      <c r="B50" s="208" t="s">
        <v>137</v>
      </c>
      <c r="C50" s="209"/>
      <c r="D50" s="31">
        <f>'НЧелны протоколы'!D50+'НЧелны СТС'!D50</f>
        <v>54</v>
      </c>
      <c r="E50" s="31">
        <f>'НЧелны протоколы'!E50+'НЧелны СТС'!E50</f>
        <v>0</v>
      </c>
      <c r="F50" s="31">
        <f>'НЧелны протоколы'!F50+'НЧелны СТС'!F50</f>
        <v>14</v>
      </c>
      <c r="G50" s="31">
        <f>'НЧелны протоколы'!G50+'НЧелны СТС'!G50</f>
        <v>0</v>
      </c>
      <c r="H50" s="31">
        <f>'НЧелны протоколы'!H50+'НЧелны СТС'!H50</f>
        <v>0</v>
      </c>
      <c r="I50" s="31">
        <f>'НЧелны протоколы'!I50+'НЧелны СТС'!I50</f>
        <v>1</v>
      </c>
      <c r="J50" s="31">
        <f>'НЧелны протоколы'!J50+'НЧелны СТС'!J50</f>
        <v>0</v>
      </c>
      <c r="K50" s="31">
        <f>'НЧелны протоколы'!K50+'НЧелны СТС'!K50</f>
        <v>0</v>
      </c>
      <c r="L50" s="31">
        <f>'НЧелны протоколы'!L50+'НЧелны СТС'!L50</f>
        <v>10</v>
      </c>
      <c r="M50" s="31">
        <f>'НЧелны протоколы'!M50+'НЧелны СТС'!M50</f>
        <v>0</v>
      </c>
      <c r="N50" s="31">
        <f>'НЧелны протоколы'!N50+'НЧелны СТС'!N50</f>
        <v>0</v>
      </c>
      <c r="O50" s="31">
        <f>'НЧелны протоколы'!O50+'НЧелны СТС'!O50</f>
        <v>0</v>
      </c>
      <c r="P50" s="20">
        <f t="shared" si="1"/>
        <v>79</v>
      </c>
    </row>
    <row r="51" spans="1:19" ht="15.75">
      <c r="A51" s="24" t="s">
        <v>169</v>
      </c>
      <c r="B51" s="208" t="s">
        <v>139</v>
      </c>
      <c r="C51" s="209"/>
      <c r="D51" s="31">
        <f>'НЧелны протоколы'!D51+'НЧелны СТС'!D51</f>
        <v>8</v>
      </c>
      <c r="E51" s="31">
        <f>'НЧелны протоколы'!E51+'НЧелны СТС'!E51</f>
        <v>0</v>
      </c>
      <c r="F51" s="31">
        <f>'НЧелны протоколы'!F51+'НЧелны СТС'!F51</f>
        <v>0</v>
      </c>
      <c r="G51" s="31">
        <f>'НЧелны протоколы'!G51+'НЧелны СТС'!G51</f>
        <v>0</v>
      </c>
      <c r="H51" s="31">
        <f>'НЧелны протоколы'!H51+'НЧелны СТС'!H51</f>
        <v>0</v>
      </c>
      <c r="I51" s="31">
        <f>'НЧелны протоколы'!I51+'НЧелны СТС'!I51</f>
        <v>0</v>
      </c>
      <c r="J51" s="31">
        <f>'НЧелны протоколы'!J51+'НЧелны СТС'!J51</f>
        <v>0</v>
      </c>
      <c r="K51" s="31">
        <f>'НЧелны протоколы'!K51+'НЧелны СТС'!K51</f>
        <v>0</v>
      </c>
      <c r="L51" s="31">
        <f>'НЧелны протоколы'!L51+'НЧелны СТС'!L51</f>
        <v>1</v>
      </c>
      <c r="M51" s="31">
        <f>'НЧелны протоколы'!M51+'НЧелны СТС'!M51</f>
        <v>0</v>
      </c>
      <c r="N51" s="31">
        <f>'НЧелны протоколы'!N51+'НЧелны СТС'!N51</f>
        <v>0</v>
      </c>
      <c r="O51" s="31">
        <f>'НЧелны протоколы'!O51+'НЧелны СТС'!O51</f>
        <v>0</v>
      </c>
      <c r="P51" s="20">
        <f t="shared" si="1"/>
        <v>9</v>
      </c>
    </row>
    <row r="52" spans="1:19" ht="15.75">
      <c r="A52" s="24" t="s">
        <v>170</v>
      </c>
      <c r="B52" s="208" t="s">
        <v>141</v>
      </c>
      <c r="C52" s="209"/>
      <c r="D52" s="31">
        <f>'НЧелны протоколы'!D52+'НЧелны СТС'!D52</f>
        <v>12</v>
      </c>
      <c r="E52" s="31">
        <f>'НЧелны протоколы'!E52+'НЧелны СТС'!E52</f>
        <v>0</v>
      </c>
      <c r="F52" s="31">
        <f>'НЧелны протоколы'!F52+'НЧелны СТС'!F52</f>
        <v>0</v>
      </c>
      <c r="G52" s="31">
        <f>'НЧелны протоколы'!G52+'НЧелны СТС'!G52</f>
        <v>0</v>
      </c>
      <c r="H52" s="31">
        <f>'НЧелны протоколы'!H52+'НЧелны СТС'!H52</f>
        <v>0</v>
      </c>
      <c r="I52" s="31">
        <f>'НЧелны протоколы'!I52+'НЧелны СТС'!I52</f>
        <v>0</v>
      </c>
      <c r="J52" s="31">
        <f>'НЧелны протоколы'!J52+'НЧелны СТС'!J52</f>
        <v>0</v>
      </c>
      <c r="K52" s="31">
        <f>'НЧелны протоколы'!K52+'НЧелны СТС'!K52</f>
        <v>0</v>
      </c>
      <c r="L52" s="31">
        <f>'НЧелны протоколы'!L52+'НЧелны СТС'!L52</f>
        <v>0</v>
      </c>
      <c r="M52" s="31">
        <f>'НЧелны протоколы'!M52+'НЧелны СТС'!M52</f>
        <v>0</v>
      </c>
      <c r="N52" s="31">
        <f>'НЧелны протоколы'!N52+'НЧелны СТС'!N52</f>
        <v>0</v>
      </c>
      <c r="O52" s="31">
        <f>'НЧелны протоколы'!O52+'НЧелны СТС'!O52</f>
        <v>0</v>
      </c>
      <c r="P52" s="20">
        <f t="shared" si="1"/>
        <v>12</v>
      </c>
    </row>
    <row r="53" spans="1:19" ht="15.75">
      <c r="A53" s="24" t="s">
        <v>171</v>
      </c>
      <c r="B53" s="210" t="s">
        <v>143</v>
      </c>
      <c r="C53" s="211"/>
      <c r="D53" s="25">
        <f>D54+D55</f>
        <v>12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12</v>
      </c>
    </row>
    <row r="54" spans="1:19" ht="15.75">
      <c r="A54" s="24" t="s">
        <v>172</v>
      </c>
      <c r="B54" s="208" t="s">
        <v>145</v>
      </c>
      <c r="C54" s="209"/>
      <c r="D54" s="31">
        <f>'НЧелны протоколы'!D54+'НЧелны СТС'!D54</f>
        <v>12</v>
      </c>
      <c r="E54" s="31">
        <f>'НЧелны протоколы'!E54+'НЧелны СТС'!E54</f>
        <v>0</v>
      </c>
      <c r="F54" s="31">
        <f>'НЧелны протоколы'!F54+'НЧелны СТС'!F54</f>
        <v>0</v>
      </c>
      <c r="G54" s="31">
        <f>'НЧелны протоколы'!G54+'НЧелны СТС'!G54</f>
        <v>0</v>
      </c>
      <c r="H54" s="31">
        <f>'НЧелны протоколы'!H54+'НЧелны СТС'!H54</f>
        <v>0</v>
      </c>
      <c r="I54" s="31">
        <f>'НЧелны протоколы'!I54+'НЧелны СТС'!I54</f>
        <v>0</v>
      </c>
      <c r="J54" s="31">
        <f>'НЧелны протоколы'!J54+'НЧелны СТС'!J54</f>
        <v>0</v>
      </c>
      <c r="K54" s="31">
        <f>'НЧелны протоколы'!K54+'НЧелны СТС'!K54</f>
        <v>0</v>
      </c>
      <c r="L54" s="31">
        <f>'НЧелны протоколы'!L54+'НЧелны СТС'!L54</f>
        <v>0</v>
      </c>
      <c r="M54" s="31">
        <f>'НЧелны протоколы'!M54+'НЧелны СТС'!M54</f>
        <v>0</v>
      </c>
      <c r="N54" s="31">
        <f>'НЧелны протоколы'!N54+'НЧелны СТС'!N54</f>
        <v>0</v>
      </c>
      <c r="O54" s="31">
        <f>'НЧелны протоколы'!O54+'НЧелны СТС'!O54</f>
        <v>0</v>
      </c>
      <c r="P54" s="20">
        <f t="shared" si="1"/>
        <v>12</v>
      </c>
    </row>
    <row r="55" spans="1:19" ht="15.75">
      <c r="A55" s="24" t="s">
        <v>173</v>
      </c>
      <c r="B55" s="208" t="s">
        <v>147</v>
      </c>
      <c r="C55" s="209"/>
      <c r="D55" s="31">
        <f>'НЧелны протоколы'!D55+'НЧелны СТС'!D55</f>
        <v>0</v>
      </c>
      <c r="E55" s="31">
        <f>'НЧелны протоколы'!E55+'НЧелны СТС'!E55</f>
        <v>0</v>
      </c>
      <c r="F55" s="31">
        <f>'НЧелны протоколы'!F55+'НЧелны СТС'!F55</f>
        <v>0</v>
      </c>
      <c r="G55" s="31">
        <f>'НЧелны протоколы'!G55+'НЧелны СТС'!G55</f>
        <v>0</v>
      </c>
      <c r="H55" s="31">
        <f>'НЧелны протоколы'!H55+'НЧелны СТС'!H55</f>
        <v>0</v>
      </c>
      <c r="I55" s="31">
        <f>'НЧелны протоколы'!I55+'НЧелны СТС'!I55</f>
        <v>0</v>
      </c>
      <c r="J55" s="31">
        <f>'НЧелны протоколы'!J55+'НЧелны СТС'!J55</f>
        <v>0</v>
      </c>
      <c r="K55" s="31">
        <f>'НЧелны протоколы'!K55+'НЧелны СТС'!K55</f>
        <v>0</v>
      </c>
      <c r="L55" s="31">
        <f>'НЧелны протоколы'!L55+'НЧелны СТС'!L55</f>
        <v>0</v>
      </c>
      <c r="M55" s="31">
        <f>'НЧелны протоколы'!M55+'НЧелны СТС'!M55</f>
        <v>0</v>
      </c>
      <c r="N55" s="31">
        <f>'НЧелны протоколы'!N55+'НЧелны СТС'!N55</f>
        <v>0</v>
      </c>
      <c r="O55" s="31">
        <f>'НЧелны протоколы'!O55+'НЧелны СТС'!O55</f>
        <v>0</v>
      </c>
      <c r="P55" s="20">
        <f t="shared" si="1"/>
        <v>0</v>
      </c>
    </row>
    <row r="56" spans="1:19" ht="15.75">
      <c r="A56" s="214" t="s">
        <v>174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</row>
    <row r="57" spans="1:19" ht="48" customHeight="1">
      <c r="A57" s="24" t="s">
        <v>175</v>
      </c>
      <c r="B57" s="217" t="s">
        <v>176</v>
      </c>
      <c r="C57" s="218"/>
      <c r="D57" s="28">
        <f>D58+D59+D60+D61</f>
        <v>3987000</v>
      </c>
      <c r="E57" s="28">
        <f t="shared" ref="E57:O57" si="11">E58+E59+E60+E61</f>
        <v>0</v>
      </c>
      <c r="F57" s="28">
        <f t="shared" si="11"/>
        <v>3135000</v>
      </c>
      <c r="G57" s="28">
        <f t="shared" si="11"/>
        <v>0</v>
      </c>
      <c r="H57" s="28">
        <f t="shared" si="11"/>
        <v>0</v>
      </c>
      <c r="I57" s="28">
        <f t="shared" si="11"/>
        <v>47000</v>
      </c>
      <c r="J57" s="28">
        <f t="shared" si="11"/>
        <v>4000</v>
      </c>
      <c r="K57" s="28">
        <f t="shared" si="11"/>
        <v>0</v>
      </c>
      <c r="L57" s="28">
        <f t="shared" si="11"/>
        <v>31197500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38370500</v>
      </c>
      <c r="R57" s="29">
        <f>P57-P75</f>
        <v>35533500</v>
      </c>
      <c r="S57" s="30" t="s">
        <v>177</v>
      </c>
    </row>
    <row r="58" spans="1:19" ht="15.75">
      <c r="A58" s="24" t="s">
        <v>178</v>
      </c>
      <c r="B58" s="208" t="s">
        <v>137</v>
      </c>
      <c r="C58" s="209"/>
      <c r="D58" s="31">
        <f>'НЧелны протоколы'!D58+'НЧелны СТС'!D58</f>
        <v>942000</v>
      </c>
      <c r="E58" s="31">
        <f>'НЧелны протоколы'!E58+'НЧелны СТС'!E58</f>
        <v>0</v>
      </c>
      <c r="F58" s="31">
        <f>'НЧелны протоколы'!F58+'НЧелны СТС'!F58</f>
        <v>3135000</v>
      </c>
      <c r="G58" s="31">
        <f>'НЧелны протоколы'!G58+'НЧелны СТС'!G58</f>
        <v>0</v>
      </c>
      <c r="H58" s="31">
        <f>'НЧелны протоколы'!H58+'НЧелны СТС'!H58</f>
        <v>0</v>
      </c>
      <c r="I58" s="31">
        <f>'НЧелны протоколы'!I58+'НЧелны СТС'!I58</f>
        <v>47000</v>
      </c>
      <c r="J58" s="31">
        <f>'НЧелны протоколы'!J58+'НЧелны СТС'!J58</f>
        <v>4000</v>
      </c>
      <c r="K58" s="31">
        <f>'НЧелны протоколы'!K58+'НЧелны СТС'!K58</f>
        <v>0</v>
      </c>
      <c r="L58" s="31">
        <f>'НЧелны протоколы'!L58+'НЧелны СТС'!L58</f>
        <v>22222500</v>
      </c>
      <c r="M58" s="31">
        <f>'НЧелны протоколы'!M58+'НЧелны СТС'!M58</f>
        <v>0</v>
      </c>
      <c r="N58" s="31">
        <f>'НЧелны протоколы'!N58+'НЧелны СТС'!N58</f>
        <v>0</v>
      </c>
      <c r="O58" s="31">
        <f>'НЧелны протоколы'!O58+'НЧелны СТС'!O58</f>
        <v>0</v>
      </c>
      <c r="P58" s="20">
        <f t="shared" si="1"/>
        <v>26350500</v>
      </c>
    </row>
    <row r="59" spans="1:19" ht="15.75">
      <c r="A59" s="24" t="s">
        <v>179</v>
      </c>
      <c r="B59" s="208" t="s">
        <v>139</v>
      </c>
      <c r="C59" s="209"/>
      <c r="D59" s="31">
        <f>'НЧелны протоколы'!D59+'НЧелны СТС'!D59</f>
        <v>1300000</v>
      </c>
      <c r="E59" s="31">
        <f>'НЧелны протоколы'!E59+'НЧелны СТС'!E59</f>
        <v>0</v>
      </c>
      <c r="F59" s="31">
        <f>'НЧелны протоколы'!F59+'НЧелны СТС'!F59</f>
        <v>0</v>
      </c>
      <c r="G59" s="31">
        <f>'НЧелны протоколы'!G59+'НЧелны СТС'!G59</f>
        <v>0</v>
      </c>
      <c r="H59" s="31">
        <f>'НЧелны протоколы'!H59+'НЧелны СТС'!H59</f>
        <v>0</v>
      </c>
      <c r="I59" s="31">
        <f>'НЧелны протоколы'!I59+'НЧелны СТС'!I59</f>
        <v>0</v>
      </c>
      <c r="J59" s="31">
        <f>'НЧелны протоколы'!J59+'НЧелны СТС'!J59</f>
        <v>0</v>
      </c>
      <c r="K59" s="31">
        <f>'НЧелны протоколы'!K59+'НЧелны СТС'!K59</f>
        <v>0</v>
      </c>
      <c r="L59" s="31">
        <f>'НЧелны протоколы'!L59+'НЧелны СТС'!L59</f>
        <v>8975000</v>
      </c>
      <c r="M59" s="31">
        <f>'НЧелны протоколы'!M59+'НЧелны СТС'!M59</f>
        <v>0</v>
      </c>
      <c r="N59" s="31">
        <f>'НЧелны протоколы'!N59+'НЧелны СТС'!N59</f>
        <v>0</v>
      </c>
      <c r="O59" s="31">
        <f>'НЧелны протоколы'!O59+'НЧелны СТС'!O59</f>
        <v>0</v>
      </c>
      <c r="P59" s="20">
        <f t="shared" si="1"/>
        <v>10275000</v>
      </c>
    </row>
    <row r="60" spans="1:19" ht="15.75">
      <c r="A60" s="24" t="s">
        <v>180</v>
      </c>
      <c r="B60" s="208" t="s">
        <v>141</v>
      </c>
      <c r="C60" s="209"/>
      <c r="D60" s="31">
        <f>'НЧелны протоколы'!D60+'НЧелны СТС'!D60</f>
        <v>360000</v>
      </c>
      <c r="E60" s="31">
        <f>'НЧелны протоколы'!E60+'НЧелны СТС'!E60</f>
        <v>0</v>
      </c>
      <c r="F60" s="31">
        <f>'НЧелны протоколы'!F60+'НЧелны СТС'!F60</f>
        <v>0</v>
      </c>
      <c r="G60" s="31">
        <f>'НЧелны протоколы'!G60+'НЧелны СТС'!G60</f>
        <v>0</v>
      </c>
      <c r="H60" s="31">
        <f>'НЧелны протоколы'!H60+'НЧелны СТС'!H60</f>
        <v>0</v>
      </c>
      <c r="I60" s="31">
        <f>'НЧелны протоколы'!I60+'НЧелны СТС'!I60</f>
        <v>0</v>
      </c>
      <c r="J60" s="31">
        <f>'НЧелны протоколы'!J60+'НЧелны СТС'!J60</f>
        <v>0</v>
      </c>
      <c r="K60" s="31">
        <f>'НЧелны протоколы'!K60+'НЧелны СТС'!K60</f>
        <v>0</v>
      </c>
      <c r="L60" s="31">
        <f>'НЧелны протоколы'!L60+'НЧелны СТС'!L60</f>
        <v>0</v>
      </c>
      <c r="M60" s="31">
        <f>'НЧелны протоколы'!M60+'НЧелны СТС'!M60</f>
        <v>0</v>
      </c>
      <c r="N60" s="31">
        <f>'НЧелны протоколы'!N60+'НЧелны СТС'!N60</f>
        <v>0</v>
      </c>
      <c r="O60" s="31">
        <f>'НЧелны протоколы'!O60+'НЧелны СТС'!O60</f>
        <v>0</v>
      </c>
      <c r="P60" s="20">
        <f t="shared" si="1"/>
        <v>360000</v>
      </c>
    </row>
    <row r="61" spans="1:19" ht="15.75">
      <c r="A61" s="24" t="s">
        <v>181</v>
      </c>
      <c r="B61" s="219" t="s">
        <v>143</v>
      </c>
      <c r="C61" s="220"/>
      <c r="D61" s="28">
        <f>D62+D63</f>
        <v>1385000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1385000</v>
      </c>
    </row>
    <row r="62" spans="1:19" ht="15.75">
      <c r="A62" s="24" t="s">
        <v>182</v>
      </c>
      <c r="B62" s="208" t="s">
        <v>145</v>
      </c>
      <c r="C62" s="209"/>
      <c r="D62" s="31">
        <f>'НЧелны протоколы'!D62+'НЧелны СТС'!D62</f>
        <v>1385000</v>
      </c>
      <c r="E62" s="31">
        <f>'НЧелны протоколы'!E62+'НЧелны СТС'!E62</f>
        <v>0</v>
      </c>
      <c r="F62" s="31">
        <f>'НЧелны протоколы'!F62+'НЧелны СТС'!F62</f>
        <v>0</v>
      </c>
      <c r="G62" s="31">
        <f>'НЧелны протоколы'!G62+'НЧелны СТС'!G62</f>
        <v>0</v>
      </c>
      <c r="H62" s="31">
        <f>'НЧелны протоколы'!H62+'НЧелны СТС'!H62</f>
        <v>0</v>
      </c>
      <c r="I62" s="31">
        <f>'НЧелны протоколы'!I62+'НЧелны СТС'!I62</f>
        <v>0</v>
      </c>
      <c r="J62" s="31">
        <f>'НЧелны протоколы'!J62+'НЧелны СТС'!J62</f>
        <v>0</v>
      </c>
      <c r="K62" s="31">
        <f>'НЧелны протоколы'!K62+'НЧелны СТС'!K62</f>
        <v>0</v>
      </c>
      <c r="L62" s="31">
        <f>'НЧелны протоколы'!L62+'НЧелны СТС'!L62</f>
        <v>0</v>
      </c>
      <c r="M62" s="31">
        <f>'НЧелны протоколы'!M62+'НЧелны СТС'!M62</f>
        <v>0</v>
      </c>
      <c r="N62" s="31">
        <f>'НЧелны протоколы'!N62+'НЧелны СТС'!N62</f>
        <v>0</v>
      </c>
      <c r="O62" s="31">
        <f>'НЧелны протоколы'!O62+'НЧелны СТС'!O62</f>
        <v>0</v>
      </c>
      <c r="P62" s="20">
        <f t="shared" si="1"/>
        <v>1385000</v>
      </c>
    </row>
    <row r="63" spans="1:19" ht="15.75">
      <c r="A63" s="24" t="s">
        <v>183</v>
      </c>
      <c r="B63" s="208" t="s">
        <v>147</v>
      </c>
      <c r="C63" s="209"/>
      <c r="D63" s="31">
        <f>'НЧелны протоколы'!D63+'НЧелны СТС'!D63</f>
        <v>0</v>
      </c>
      <c r="E63" s="31">
        <f>'НЧелны протоколы'!E63+'НЧелны СТС'!E63</f>
        <v>0</v>
      </c>
      <c r="F63" s="31">
        <f>'НЧелны протоколы'!F63+'НЧелны СТС'!F63</f>
        <v>0</v>
      </c>
      <c r="G63" s="31">
        <f>'НЧелны протоколы'!G63+'НЧелны СТС'!G63</f>
        <v>0</v>
      </c>
      <c r="H63" s="31">
        <f>'НЧелны протоколы'!H63+'НЧелны СТС'!H63</f>
        <v>0</v>
      </c>
      <c r="I63" s="31">
        <f>'НЧелны протоколы'!I63+'НЧелны СТС'!I63</f>
        <v>0</v>
      </c>
      <c r="J63" s="31">
        <f>'НЧелны протоколы'!J63+'НЧелны СТС'!J63</f>
        <v>0</v>
      </c>
      <c r="K63" s="31">
        <f>'НЧелны протоколы'!K63+'НЧелны СТС'!K63</f>
        <v>0</v>
      </c>
      <c r="L63" s="31">
        <f>'НЧелны протоколы'!L63+'НЧелны СТС'!L63</f>
        <v>0</v>
      </c>
      <c r="M63" s="31">
        <f>'НЧелны протоколы'!M63+'НЧелны СТС'!M63</f>
        <v>0</v>
      </c>
      <c r="N63" s="31">
        <f>'НЧелны протоколы'!N63+'НЧелны СТС'!N63</f>
        <v>0</v>
      </c>
      <c r="O63" s="31">
        <f>'НЧелны протоколы'!O63+'НЧелны СТС'!O63</f>
        <v>0</v>
      </c>
      <c r="P63" s="20">
        <f t="shared" si="1"/>
        <v>0</v>
      </c>
    </row>
    <row r="64" spans="1:19" ht="101.25" customHeight="1">
      <c r="A64" s="24" t="s">
        <v>184</v>
      </c>
      <c r="B64" s="221" t="s">
        <v>185</v>
      </c>
      <c r="C64" s="222"/>
      <c r="D64" s="31">
        <f>'НЧелны протоколы'!D64+'НЧелны СТС'!D64</f>
        <v>12</v>
      </c>
      <c r="E64" s="31">
        <f>'НЧелны протоколы'!E64+'НЧелны СТС'!E64</f>
        <v>0</v>
      </c>
      <c r="F64" s="31">
        <f>'НЧелны протоколы'!F64+'НЧелны СТС'!F64</f>
        <v>0</v>
      </c>
      <c r="G64" s="31">
        <f>'НЧелны протоколы'!G64+'НЧелны СТС'!G64</f>
        <v>0</v>
      </c>
      <c r="H64" s="31">
        <f>'НЧелны протоколы'!H64+'НЧелны СТС'!H64</f>
        <v>0</v>
      </c>
      <c r="I64" s="31">
        <f>'НЧелны протоколы'!I64+'НЧелны СТС'!I64</f>
        <v>0</v>
      </c>
      <c r="J64" s="31">
        <f>'НЧелны протоколы'!J64+'НЧелны СТС'!J64</f>
        <v>0</v>
      </c>
      <c r="K64" s="31">
        <f>'НЧелны протоколы'!K64+'НЧелны СТС'!K64</f>
        <v>0</v>
      </c>
      <c r="L64" s="31">
        <f>'НЧелны протоколы'!L64+'НЧелны СТС'!L64</f>
        <v>404</v>
      </c>
      <c r="M64" s="31">
        <f>'НЧелны протоколы'!M64+'НЧелны СТС'!M64</f>
        <v>0</v>
      </c>
      <c r="N64" s="31">
        <f>'НЧелны протоколы'!N64+'НЧелны СТС'!N64</f>
        <v>0</v>
      </c>
      <c r="O64" s="31">
        <f>'НЧелны протоколы'!O64+'НЧелны СТС'!O64</f>
        <v>0</v>
      </c>
      <c r="P64" s="20">
        <f t="shared" si="1"/>
        <v>416</v>
      </c>
      <c r="R64" s="22">
        <f>P64*100/P34</f>
        <v>2.0420184567052817</v>
      </c>
      <c r="S64" s="30" t="s">
        <v>186</v>
      </c>
    </row>
    <row r="65" spans="1:19" ht="101.25" customHeight="1">
      <c r="A65" s="24" t="s">
        <v>187</v>
      </c>
      <c r="B65" s="223" t="s">
        <v>188</v>
      </c>
      <c r="C65" s="209"/>
      <c r="D65" s="31">
        <f>'НЧелны протоколы'!D65+'НЧелны СТС'!D65</f>
        <v>675000</v>
      </c>
      <c r="E65" s="31">
        <f>'НЧелны протоколы'!E65+'НЧелны СТС'!E65</f>
        <v>0</v>
      </c>
      <c r="F65" s="31">
        <f>'НЧелны протоколы'!F65+'НЧелны СТС'!F65</f>
        <v>0</v>
      </c>
      <c r="G65" s="31">
        <f>'НЧелны протоколы'!G65+'НЧелны СТС'!G65</f>
        <v>0</v>
      </c>
      <c r="H65" s="31">
        <f>'НЧелны протоколы'!H65+'НЧелны СТС'!H65</f>
        <v>0</v>
      </c>
      <c r="I65" s="31">
        <f>'НЧелны протоколы'!I65+'НЧелны СТС'!I65</f>
        <v>0</v>
      </c>
      <c r="J65" s="31">
        <f>'НЧелны протоколы'!J65+'НЧелны СТС'!J65</f>
        <v>0</v>
      </c>
      <c r="K65" s="31">
        <f>'НЧелны протоколы'!K65+'НЧелны СТС'!K65</f>
        <v>0</v>
      </c>
      <c r="L65" s="31">
        <f>'НЧелны протоколы'!L65+'НЧелны СТС'!L65</f>
        <v>3044000</v>
      </c>
      <c r="M65" s="31">
        <f>'НЧелны протоколы'!M65+'НЧелны СТС'!M65</f>
        <v>0</v>
      </c>
      <c r="N65" s="31">
        <f>'НЧелны протоколы'!N65+'НЧелны СТС'!N65</f>
        <v>0</v>
      </c>
      <c r="O65" s="31">
        <f>'НЧелны протоколы'!O65+'НЧелны СТС'!O65</f>
        <v>0</v>
      </c>
      <c r="P65" s="20">
        <f t="shared" si="1"/>
        <v>3719000</v>
      </c>
    </row>
    <row r="66" spans="1:19" ht="101.25" customHeight="1">
      <c r="A66" s="24" t="s">
        <v>189</v>
      </c>
      <c r="B66" s="223" t="s">
        <v>190</v>
      </c>
      <c r="C66" s="209"/>
      <c r="D66" s="31">
        <f>'НЧелны протоколы'!D66+'НЧелны СТС'!D66</f>
        <v>3</v>
      </c>
      <c r="E66" s="31">
        <f>'НЧелны протоколы'!E66+'НЧелны СТС'!E66</f>
        <v>0</v>
      </c>
      <c r="F66" s="31">
        <f>'НЧелны протоколы'!F66+'НЧелны СТС'!F66</f>
        <v>13</v>
      </c>
      <c r="G66" s="31">
        <f>'НЧелны протоколы'!G66+'НЧелны СТС'!G66</f>
        <v>0</v>
      </c>
      <c r="H66" s="31">
        <f>'НЧелны протоколы'!H66+'НЧелны СТС'!H66</f>
        <v>0</v>
      </c>
      <c r="I66" s="31">
        <f>'НЧелны протоколы'!I66+'НЧелны СТС'!I66</f>
        <v>0</v>
      </c>
      <c r="J66" s="31">
        <f>'НЧелны протоколы'!J66+'НЧелны СТС'!J66</f>
        <v>44</v>
      </c>
      <c r="K66" s="31">
        <f>'НЧелны протоколы'!K66+'НЧелны СТС'!K66</f>
        <v>0</v>
      </c>
      <c r="L66" s="31">
        <f>'НЧелны протоколы'!L66+'НЧелны СТС'!L66</f>
        <v>420</v>
      </c>
      <c r="M66" s="31">
        <f>'НЧелны протоколы'!M66+'НЧелны СТС'!M66</f>
        <v>0</v>
      </c>
      <c r="N66" s="31">
        <f>'НЧелны протоколы'!N66+'НЧелны СТС'!N66</f>
        <v>0</v>
      </c>
      <c r="O66" s="31">
        <f>'НЧелны протоколы'!O66+'НЧелны СТС'!O66</f>
        <v>0</v>
      </c>
      <c r="P66" s="20">
        <f t="shared" si="1"/>
        <v>480</v>
      </c>
    </row>
    <row r="67" spans="1:19" ht="101.25" customHeight="1">
      <c r="A67" s="24" t="s">
        <v>191</v>
      </c>
      <c r="B67" s="223" t="s">
        <v>192</v>
      </c>
      <c r="C67" s="209"/>
      <c r="D67" s="31">
        <f>'НЧелны протоколы'!D67+'НЧелны СТС'!D67</f>
        <v>300000</v>
      </c>
      <c r="E67" s="31">
        <f>'НЧелны протоколы'!E67+'НЧелны СТС'!E67</f>
        <v>0</v>
      </c>
      <c r="F67" s="31">
        <f>'НЧелны протоколы'!F67+'НЧелны СТС'!F67</f>
        <v>13000</v>
      </c>
      <c r="G67" s="31">
        <f>'НЧелны протоколы'!G67+'НЧелны СТС'!G67</f>
        <v>0</v>
      </c>
      <c r="H67" s="31">
        <f>'НЧелны протоколы'!H67+'НЧелны СТС'!H67</f>
        <v>0</v>
      </c>
      <c r="I67" s="31">
        <f>'НЧелны протоколы'!I67+'НЧелны СТС'!I67</f>
        <v>0</v>
      </c>
      <c r="J67" s="31">
        <f>'НЧелны протоколы'!J67+'НЧелны СТС'!J67</f>
        <v>6310000</v>
      </c>
      <c r="K67" s="31">
        <f>'НЧелны протоколы'!K67+'НЧелны СТС'!K67</f>
        <v>0</v>
      </c>
      <c r="L67" s="31">
        <f>'НЧелны протоколы'!L67+'НЧелны СТС'!L67</f>
        <v>2672500</v>
      </c>
      <c r="M67" s="31">
        <f>'НЧелны протоколы'!M67+'НЧелны СТС'!M67</f>
        <v>0</v>
      </c>
      <c r="N67" s="31">
        <f>'НЧелны протоколы'!N67+'НЧелны СТС'!N67</f>
        <v>0</v>
      </c>
      <c r="O67" s="31">
        <f>'НЧелны протоколы'!O67+'НЧелны СТС'!O67</f>
        <v>0</v>
      </c>
      <c r="P67" s="20">
        <f t="shared" si="1"/>
        <v>9295500</v>
      </c>
    </row>
    <row r="68" spans="1:19" ht="96.75" customHeight="1">
      <c r="A68" s="18" t="s">
        <v>193</v>
      </c>
      <c r="B68" s="224" t="s">
        <v>194</v>
      </c>
      <c r="C68" s="207"/>
      <c r="D68" s="23">
        <f>D69+D70+D71+D72</f>
        <v>8</v>
      </c>
      <c r="E68" s="23">
        <f t="shared" ref="E68:O68" si="13">E69+E70+E71+E72</f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0</v>
      </c>
      <c r="K68" s="23">
        <f t="shared" si="13"/>
        <v>0</v>
      </c>
      <c r="L68" s="23">
        <f t="shared" si="13"/>
        <v>314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322</v>
      </c>
      <c r="R68" s="22">
        <f>P68*100/P64</f>
        <v>77.40384615384616</v>
      </c>
      <c r="S68" s="30" t="s">
        <v>195</v>
      </c>
    </row>
    <row r="69" spans="1:19" ht="15.75">
      <c r="A69" s="31" t="s">
        <v>196</v>
      </c>
      <c r="B69" s="208" t="s">
        <v>137</v>
      </c>
      <c r="C69" s="209"/>
      <c r="D69" s="31">
        <f>'НЧелны протоколы'!D69+'НЧелны СТС'!D69</f>
        <v>0</v>
      </c>
      <c r="E69" s="31">
        <f>'НЧелны протоколы'!E69+'НЧелны СТС'!E69</f>
        <v>0</v>
      </c>
      <c r="F69" s="31">
        <f>'НЧелны протоколы'!F69+'НЧелны СТС'!F69</f>
        <v>0</v>
      </c>
      <c r="G69" s="31">
        <f>'НЧелны протоколы'!G69+'НЧелны СТС'!G69</f>
        <v>0</v>
      </c>
      <c r="H69" s="31">
        <f>'НЧелны протоколы'!H69+'НЧелны СТС'!H69</f>
        <v>0</v>
      </c>
      <c r="I69" s="31">
        <f>'НЧелны протоколы'!I69+'НЧелны СТС'!I69</f>
        <v>0</v>
      </c>
      <c r="J69" s="31">
        <f>'НЧелны протоколы'!J69+'НЧелны СТС'!J69</f>
        <v>0</v>
      </c>
      <c r="K69" s="31">
        <f>'НЧелны протоколы'!K69+'НЧелны СТС'!K69</f>
        <v>0</v>
      </c>
      <c r="L69" s="31">
        <f>'НЧелны протоколы'!L69+'НЧелны СТС'!L69</f>
        <v>251</v>
      </c>
      <c r="M69" s="31">
        <f>'НЧелны протоколы'!M69+'НЧелны СТС'!M69</f>
        <v>0</v>
      </c>
      <c r="N69" s="31">
        <f>'НЧелны протоколы'!N69+'НЧелны СТС'!N69</f>
        <v>0</v>
      </c>
      <c r="O69" s="31">
        <f>'НЧелны протоколы'!O69+'НЧелны СТС'!O69</f>
        <v>0</v>
      </c>
      <c r="P69" s="20">
        <f t="shared" si="1"/>
        <v>251</v>
      </c>
      <c r="R69" s="22">
        <f>P68*100/P34</f>
        <v>1.5806008246612999</v>
      </c>
      <c r="S69" s="30" t="s">
        <v>186</v>
      </c>
    </row>
    <row r="70" spans="1:19" ht="15.75">
      <c r="A70" s="31" t="s">
        <v>197</v>
      </c>
      <c r="B70" s="208" t="s">
        <v>139</v>
      </c>
      <c r="C70" s="209"/>
      <c r="D70" s="31">
        <f>'НЧелны протоколы'!D70+'НЧелны СТС'!D70</f>
        <v>4</v>
      </c>
      <c r="E70" s="31">
        <f>'НЧелны протоколы'!E70+'НЧелны СТС'!E70</f>
        <v>0</v>
      </c>
      <c r="F70" s="31">
        <f>'НЧелны протоколы'!F70+'НЧелны СТС'!F70</f>
        <v>0</v>
      </c>
      <c r="G70" s="31">
        <f>'НЧелны протоколы'!G70+'НЧелны СТС'!G70</f>
        <v>0</v>
      </c>
      <c r="H70" s="31">
        <f>'НЧелны протоколы'!H70+'НЧелны СТС'!H70</f>
        <v>0</v>
      </c>
      <c r="I70" s="31">
        <f>'НЧелны протоколы'!I70+'НЧелны СТС'!I70</f>
        <v>0</v>
      </c>
      <c r="J70" s="31">
        <f>'НЧелны протоколы'!J70+'НЧелны СТС'!J70</f>
        <v>0</v>
      </c>
      <c r="K70" s="31">
        <f>'НЧелны протоколы'!K70+'НЧелны СТС'!K70</f>
        <v>0</v>
      </c>
      <c r="L70" s="31">
        <f>'НЧелны протоколы'!L70+'НЧелны СТС'!L70</f>
        <v>63</v>
      </c>
      <c r="M70" s="31">
        <f>'НЧелны протоколы'!M70+'НЧелны СТС'!M70</f>
        <v>0</v>
      </c>
      <c r="N70" s="31">
        <f>'НЧелны протоколы'!N70+'НЧелны СТС'!N70</f>
        <v>0</v>
      </c>
      <c r="O70" s="31">
        <f>'НЧелны протоколы'!O70+'НЧелны СТС'!O70</f>
        <v>0</v>
      </c>
      <c r="P70" s="20">
        <f t="shared" si="1"/>
        <v>67</v>
      </c>
    </row>
    <row r="71" spans="1:19" ht="15.75">
      <c r="A71" s="31" t="s">
        <v>198</v>
      </c>
      <c r="B71" s="208" t="s">
        <v>141</v>
      </c>
      <c r="C71" s="209"/>
      <c r="D71" s="31">
        <f>'НЧелны протоколы'!D71+'НЧелны СТС'!D71</f>
        <v>3</v>
      </c>
      <c r="E71" s="31">
        <f>'НЧелны протоколы'!E71+'НЧелны СТС'!E71</f>
        <v>0</v>
      </c>
      <c r="F71" s="31">
        <f>'НЧелны протоколы'!F71+'НЧелны СТС'!F71</f>
        <v>0</v>
      </c>
      <c r="G71" s="31">
        <f>'НЧелны протоколы'!G71+'НЧелны СТС'!G71</f>
        <v>0</v>
      </c>
      <c r="H71" s="31">
        <f>'НЧелны протоколы'!H71+'НЧелны СТС'!H71</f>
        <v>0</v>
      </c>
      <c r="I71" s="31">
        <f>'НЧелны протоколы'!I71+'НЧелны СТС'!I71</f>
        <v>0</v>
      </c>
      <c r="J71" s="31">
        <f>'НЧелны протоколы'!J71+'НЧелны СТС'!J71</f>
        <v>0</v>
      </c>
      <c r="K71" s="31">
        <f>'НЧелны протоколы'!K71+'НЧелны СТС'!K71</f>
        <v>0</v>
      </c>
      <c r="L71" s="31">
        <f>'НЧелны протоколы'!L71+'НЧелны СТС'!L71</f>
        <v>0</v>
      </c>
      <c r="M71" s="31">
        <f>'НЧелны протоколы'!M71+'НЧелны СТС'!M71</f>
        <v>0</v>
      </c>
      <c r="N71" s="31">
        <f>'НЧелны протоколы'!N71+'НЧелны СТС'!N71</f>
        <v>0</v>
      </c>
      <c r="O71" s="31">
        <f>'НЧелны протоколы'!O71+'НЧелны СТС'!O71</f>
        <v>0</v>
      </c>
      <c r="P71" s="20">
        <f t="shared" si="1"/>
        <v>3</v>
      </c>
    </row>
    <row r="72" spans="1:19" ht="15.75">
      <c r="A72" s="31" t="s">
        <v>199</v>
      </c>
      <c r="B72" s="210" t="s">
        <v>143</v>
      </c>
      <c r="C72" s="211"/>
      <c r="D72" s="25">
        <f>D73+D74</f>
        <v>1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</v>
      </c>
    </row>
    <row r="73" spans="1:19" ht="15.75">
      <c r="A73" s="31" t="s">
        <v>200</v>
      </c>
      <c r="B73" s="208" t="s">
        <v>145</v>
      </c>
      <c r="C73" s="209"/>
      <c r="D73" s="31">
        <f>'НЧелны протоколы'!D73+'НЧелны СТС'!D73</f>
        <v>1</v>
      </c>
      <c r="E73" s="31">
        <f>'НЧелны протоколы'!E73+'НЧелны СТС'!E73</f>
        <v>0</v>
      </c>
      <c r="F73" s="31">
        <f>'НЧелны протоколы'!F73+'НЧелны СТС'!F73</f>
        <v>0</v>
      </c>
      <c r="G73" s="31">
        <f>'НЧелны протоколы'!G73+'НЧелны СТС'!G73</f>
        <v>0</v>
      </c>
      <c r="H73" s="31">
        <f>'НЧелны протоколы'!H73+'НЧелны СТС'!H73</f>
        <v>0</v>
      </c>
      <c r="I73" s="31">
        <f>'НЧелны протоколы'!I73+'НЧелны СТС'!I73</f>
        <v>0</v>
      </c>
      <c r="J73" s="31">
        <f>'НЧелны протоколы'!J73+'НЧелны СТС'!J73</f>
        <v>0</v>
      </c>
      <c r="K73" s="31">
        <f>'НЧелны протоколы'!K73+'НЧелны СТС'!K73</f>
        <v>0</v>
      </c>
      <c r="L73" s="31">
        <f>'НЧелны протоколы'!L73+'НЧелны СТС'!L73</f>
        <v>0</v>
      </c>
      <c r="M73" s="31">
        <f>'НЧелны протоколы'!M73+'НЧелны СТС'!M73</f>
        <v>0</v>
      </c>
      <c r="N73" s="31">
        <f>'НЧелны протоколы'!N73+'НЧелны СТС'!N73</f>
        <v>0</v>
      </c>
      <c r="O73" s="31">
        <f>'НЧелны протоколы'!O73+'НЧелны СТС'!O73</f>
        <v>0</v>
      </c>
      <c r="P73" s="20">
        <f t="shared" si="1"/>
        <v>1</v>
      </c>
    </row>
    <row r="74" spans="1:19" ht="15.75">
      <c r="A74" s="31" t="s">
        <v>201</v>
      </c>
      <c r="B74" s="208" t="s">
        <v>202</v>
      </c>
      <c r="C74" s="209"/>
      <c r="D74" s="31">
        <f>'НЧелны протоколы'!D74+'НЧелны СТС'!D74</f>
        <v>0</v>
      </c>
      <c r="E74" s="31">
        <f>'НЧелны протоколы'!E74+'НЧелны СТС'!E74</f>
        <v>0</v>
      </c>
      <c r="F74" s="31">
        <f>'НЧелны протоколы'!F74+'НЧелны СТС'!F74</f>
        <v>0</v>
      </c>
      <c r="G74" s="31">
        <f>'НЧелны протоколы'!G74+'НЧелны СТС'!G74</f>
        <v>0</v>
      </c>
      <c r="H74" s="31">
        <f>'НЧелны протоколы'!H74+'НЧелны СТС'!H74</f>
        <v>0</v>
      </c>
      <c r="I74" s="31">
        <f>'НЧелны протоколы'!I74+'НЧелны СТС'!I74</f>
        <v>0</v>
      </c>
      <c r="J74" s="31">
        <f>'НЧелны протоколы'!J74+'НЧелны СТС'!J74</f>
        <v>0</v>
      </c>
      <c r="K74" s="31">
        <f>'НЧелны протоколы'!K74+'НЧелны СТС'!K74</f>
        <v>0</v>
      </c>
      <c r="L74" s="31">
        <f>'НЧелны протоколы'!L74+'НЧелны СТС'!L74</f>
        <v>0</v>
      </c>
      <c r="M74" s="31">
        <f>'НЧелны протоколы'!M74+'НЧелны СТС'!M74</f>
        <v>0</v>
      </c>
      <c r="N74" s="31">
        <f>'НЧелны протоколы'!N74+'НЧелны СТС'!N74</f>
        <v>0</v>
      </c>
      <c r="O74" s="31">
        <f>'НЧелны протоколы'!O74+'НЧелны СТС'!O74</f>
        <v>0</v>
      </c>
      <c r="P74" s="20">
        <f t="shared" si="1"/>
        <v>0</v>
      </c>
    </row>
    <row r="75" spans="1:19" ht="90" customHeight="1">
      <c r="A75" s="32" t="s">
        <v>203</v>
      </c>
      <c r="B75" s="225" t="s">
        <v>204</v>
      </c>
      <c r="C75" s="218"/>
      <c r="D75" s="28">
        <f>D76+D77+D78+D79</f>
        <v>460000</v>
      </c>
      <c r="E75" s="28">
        <f t="shared" ref="E75:O75" si="15">E76+E77+E78+E79</f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0</v>
      </c>
      <c r="K75" s="28">
        <f t="shared" si="15"/>
        <v>0</v>
      </c>
      <c r="L75" s="28">
        <f t="shared" si="15"/>
        <v>2377000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2837000</v>
      </c>
      <c r="R75" s="22">
        <f>P75*100/P65</f>
        <v>76.28394729766066</v>
      </c>
      <c r="S75" s="30" t="s">
        <v>195</v>
      </c>
    </row>
    <row r="76" spans="1:19" ht="15.75">
      <c r="A76" s="31" t="s">
        <v>205</v>
      </c>
      <c r="B76" s="226" t="s">
        <v>137</v>
      </c>
      <c r="C76" s="209"/>
      <c r="D76" s="31">
        <f>'НЧелны протоколы'!D76+'НЧелны СТС'!D76</f>
        <v>0</v>
      </c>
      <c r="E76" s="31">
        <f>'НЧелны протоколы'!E76+'НЧелны СТС'!E76</f>
        <v>0</v>
      </c>
      <c r="F76" s="31">
        <f>'НЧелны протоколы'!F76+'НЧелны СТС'!F76</f>
        <v>0</v>
      </c>
      <c r="G76" s="31">
        <f>'НЧелны протоколы'!G76+'НЧелны СТС'!G76</f>
        <v>0</v>
      </c>
      <c r="H76" s="31">
        <f>'НЧелны протоколы'!H76+'НЧелны СТС'!H76</f>
        <v>0</v>
      </c>
      <c r="I76" s="31">
        <f>'НЧелны протоколы'!I76+'НЧелны СТС'!I76</f>
        <v>0</v>
      </c>
      <c r="J76" s="31">
        <f>'НЧелны протоколы'!J76+'НЧелны СТС'!J76</f>
        <v>0</v>
      </c>
      <c r="K76" s="31">
        <f>'НЧелны протоколы'!K76+'НЧелны СТС'!K76</f>
        <v>0</v>
      </c>
      <c r="L76" s="31">
        <f>'НЧелны протоколы'!L76+'НЧелны СТС'!L76</f>
        <v>502000</v>
      </c>
      <c r="M76" s="31">
        <f>'НЧелны протоколы'!M76+'НЧелны СТС'!M76</f>
        <v>0</v>
      </c>
      <c r="N76" s="31">
        <f>'НЧелны протоколы'!N76+'НЧелны СТС'!N76</f>
        <v>0</v>
      </c>
      <c r="O76" s="31">
        <f>'НЧелны протоколы'!O76+'НЧелны СТС'!O76</f>
        <v>0</v>
      </c>
      <c r="P76" s="20">
        <f t="shared" si="1"/>
        <v>502000</v>
      </c>
    </row>
    <row r="77" spans="1:19" ht="15.75">
      <c r="A77" s="31" t="s">
        <v>206</v>
      </c>
      <c r="B77" s="226" t="s">
        <v>139</v>
      </c>
      <c r="C77" s="209"/>
      <c r="D77" s="31">
        <f>'НЧелны протоколы'!D77+'НЧелны СТС'!D77</f>
        <v>400000</v>
      </c>
      <c r="E77" s="31">
        <f>'НЧелны протоколы'!E77+'НЧелны СТС'!E77</f>
        <v>0</v>
      </c>
      <c r="F77" s="31">
        <f>'НЧелны протоколы'!F77+'НЧелны СТС'!F77</f>
        <v>0</v>
      </c>
      <c r="G77" s="31">
        <f>'НЧелны протоколы'!G77+'НЧелны СТС'!G77</f>
        <v>0</v>
      </c>
      <c r="H77" s="31">
        <f>'НЧелны протоколы'!H77+'НЧелны СТС'!H77</f>
        <v>0</v>
      </c>
      <c r="I77" s="31">
        <f>'НЧелны протоколы'!I77+'НЧелны СТС'!I77</f>
        <v>0</v>
      </c>
      <c r="J77" s="31">
        <f>'НЧелны протоколы'!J77+'НЧелны СТС'!J77</f>
        <v>0</v>
      </c>
      <c r="K77" s="31">
        <f>'НЧелны протоколы'!K77+'НЧелны СТС'!K77</f>
        <v>0</v>
      </c>
      <c r="L77" s="31">
        <f>'НЧелны протоколы'!L77+'НЧелны СТС'!L77</f>
        <v>1875000</v>
      </c>
      <c r="M77" s="31">
        <f>'НЧелны протоколы'!M77+'НЧелны СТС'!M77</f>
        <v>0</v>
      </c>
      <c r="N77" s="31">
        <f>'НЧелны протоколы'!N77+'НЧелны СТС'!N77</f>
        <v>0</v>
      </c>
      <c r="O77" s="31">
        <f>'НЧелны протоколы'!O77+'НЧелны СТС'!O77</f>
        <v>0</v>
      </c>
      <c r="P77" s="20">
        <f t="shared" si="1"/>
        <v>2275000</v>
      </c>
    </row>
    <row r="78" spans="1:19" ht="15.75">
      <c r="A78" s="31" t="s">
        <v>207</v>
      </c>
      <c r="B78" s="226" t="s">
        <v>141</v>
      </c>
      <c r="C78" s="209"/>
      <c r="D78" s="31">
        <f>'НЧелны протоколы'!D78+'НЧелны СТС'!D78</f>
        <v>45000</v>
      </c>
      <c r="E78" s="31">
        <f>'НЧелны протоколы'!E78+'НЧелны СТС'!E78</f>
        <v>0</v>
      </c>
      <c r="F78" s="31">
        <f>'НЧелны протоколы'!F78+'НЧелны СТС'!F78</f>
        <v>0</v>
      </c>
      <c r="G78" s="31">
        <f>'НЧелны протоколы'!G78+'НЧелны СТС'!G78</f>
        <v>0</v>
      </c>
      <c r="H78" s="31">
        <f>'НЧелны протоколы'!H78+'НЧелны СТС'!H78</f>
        <v>0</v>
      </c>
      <c r="I78" s="31">
        <f>'НЧелны протоколы'!I78+'НЧелны СТС'!I78</f>
        <v>0</v>
      </c>
      <c r="J78" s="31">
        <f>'НЧелны протоколы'!J78+'НЧелны СТС'!J78</f>
        <v>0</v>
      </c>
      <c r="K78" s="31">
        <f>'НЧелны протоколы'!K78+'НЧелны СТС'!K78</f>
        <v>0</v>
      </c>
      <c r="L78" s="31">
        <f>'НЧелны протоколы'!L78+'НЧелны СТС'!L78</f>
        <v>0</v>
      </c>
      <c r="M78" s="31">
        <f>'НЧелны протоколы'!M78+'НЧелны СТС'!M78</f>
        <v>0</v>
      </c>
      <c r="N78" s="31">
        <f>'НЧелны протоколы'!N78+'НЧелны СТС'!N78</f>
        <v>0</v>
      </c>
      <c r="O78" s="31">
        <f>'НЧелны протоколы'!O78+'НЧелны СТС'!O78</f>
        <v>0</v>
      </c>
      <c r="P78" s="20">
        <f t="shared" si="1"/>
        <v>45000</v>
      </c>
    </row>
    <row r="79" spans="1:19" ht="15.75">
      <c r="A79" s="31" t="s">
        <v>208</v>
      </c>
      <c r="B79" s="227" t="s">
        <v>143</v>
      </c>
      <c r="C79" s="220"/>
      <c r="D79" s="28">
        <f>D80+D81</f>
        <v>15000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15000</v>
      </c>
    </row>
    <row r="80" spans="1:19" ht="15.75">
      <c r="A80" s="31" t="s">
        <v>209</v>
      </c>
      <c r="B80" s="226" t="s">
        <v>145</v>
      </c>
      <c r="C80" s="209"/>
      <c r="D80" s="31">
        <f>'НЧелны протоколы'!D80+'НЧелны СТС'!D80</f>
        <v>15000</v>
      </c>
      <c r="E80" s="31">
        <f>'НЧелны протоколы'!E80+'НЧелны СТС'!E80</f>
        <v>0</v>
      </c>
      <c r="F80" s="31">
        <f>'НЧелны протоколы'!F80+'НЧелны СТС'!F80</f>
        <v>0</v>
      </c>
      <c r="G80" s="31">
        <f>'НЧелны протоколы'!G80+'НЧелны СТС'!G80</f>
        <v>0</v>
      </c>
      <c r="H80" s="31">
        <f>'НЧелны протоколы'!H80+'НЧелны СТС'!H80</f>
        <v>0</v>
      </c>
      <c r="I80" s="31">
        <f>'НЧелны протоколы'!I80+'НЧелны СТС'!I80</f>
        <v>0</v>
      </c>
      <c r="J80" s="31">
        <f>'НЧелны протоколы'!J80+'НЧелны СТС'!J80</f>
        <v>0</v>
      </c>
      <c r="K80" s="31">
        <f>'НЧелны протоколы'!K80+'НЧелны СТС'!K80</f>
        <v>0</v>
      </c>
      <c r="L80" s="31">
        <f>'НЧелны протоколы'!L80+'НЧелны СТС'!L80</f>
        <v>0</v>
      </c>
      <c r="M80" s="31">
        <f>'НЧелны протоколы'!M80+'НЧелны СТС'!M80</f>
        <v>0</v>
      </c>
      <c r="N80" s="31">
        <f>'НЧелны протоколы'!N80+'НЧелны СТС'!N80</f>
        <v>0</v>
      </c>
      <c r="O80" s="31">
        <f>'НЧелны протоколы'!O80+'НЧелны СТС'!O80</f>
        <v>0</v>
      </c>
      <c r="P80" s="20">
        <f t="shared" si="1"/>
        <v>15000</v>
      </c>
    </row>
    <row r="81" spans="1:16" ht="15.75">
      <c r="A81" s="31" t="s">
        <v>210</v>
      </c>
      <c r="B81" s="226" t="s">
        <v>202</v>
      </c>
      <c r="C81" s="209"/>
      <c r="D81" s="31">
        <f>'НЧелны протоколы'!D81+'НЧелны СТС'!D81</f>
        <v>0</v>
      </c>
      <c r="E81" s="31">
        <f>'НЧелны протоколы'!E81+'НЧелны СТС'!E81</f>
        <v>0</v>
      </c>
      <c r="F81" s="31">
        <f>'НЧелны протоколы'!F81+'НЧелны СТС'!F81</f>
        <v>0</v>
      </c>
      <c r="G81" s="31">
        <f>'НЧелны протоколы'!G81+'НЧелны СТС'!G81</f>
        <v>0</v>
      </c>
      <c r="H81" s="31">
        <f>'НЧелны протоколы'!H81+'НЧелны СТС'!H81</f>
        <v>0</v>
      </c>
      <c r="I81" s="31">
        <f>'НЧелны протоколы'!I81+'НЧелны СТС'!I81</f>
        <v>0</v>
      </c>
      <c r="J81" s="31">
        <f>'НЧелны протоколы'!J81+'НЧелны СТС'!J81</f>
        <v>0</v>
      </c>
      <c r="K81" s="31">
        <f>'НЧелны протоколы'!K81+'НЧелны СТС'!K81</f>
        <v>0</v>
      </c>
      <c r="L81" s="31">
        <f>'НЧелны протоколы'!L81+'НЧелны СТС'!L81</f>
        <v>0</v>
      </c>
      <c r="M81" s="31">
        <f>'НЧелны протоколы'!M81+'НЧелны СТС'!M81</f>
        <v>0</v>
      </c>
      <c r="N81" s="31">
        <f>'НЧелны протоколы'!N81+'НЧелны СТС'!N81</f>
        <v>0</v>
      </c>
      <c r="O81" s="31">
        <f>'НЧелны протоколы'!O81+'НЧелны СТС'!O81</f>
        <v>0</v>
      </c>
      <c r="P81" s="20">
        <f t="shared" si="1"/>
        <v>0</v>
      </c>
    </row>
    <row r="82" spans="1:16" ht="97.5" customHeight="1">
      <c r="A82" s="33" t="s">
        <v>211</v>
      </c>
      <c r="B82" s="224" t="s">
        <v>212</v>
      </c>
      <c r="C82" s="207"/>
      <c r="D82" s="23">
        <f>D83+D84+D85+D86</f>
        <v>3</v>
      </c>
      <c r="E82" s="23">
        <f t="shared" ref="E82:O82" si="17">E83+E84+E85+E86</f>
        <v>0</v>
      </c>
      <c r="F82" s="23">
        <f t="shared" si="17"/>
        <v>11</v>
      </c>
      <c r="G82" s="23">
        <f t="shared" si="17"/>
        <v>0</v>
      </c>
      <c r="H82" s="23">
        <f t="shared" si="17"/>
        <v>0</v>
      </c>
      <c r="I82" s="23">
        <f t="shared" si="17"/>
        <v>0</v>
      </c>
      <c r="J82" s="23">
        <f t="shared" si="17"/>
        <v>44</v>
      </c>
      <c r="K82" s="23">
        <f t="shared" si="17"/>
        <v>0</v>
      </c>
      <c r="L82" s="23">
        <f t="shared" si="17"/>
        <v>398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456</v>
      </c>
    </row>
    <row r="83" spans="1:16" ht="15.75">
      <c r="A83" s="34" t="s">
        <v>213</v>
      </c>
      <c r="B83" s="208" t="s">
        <v>137</v>
      </c>
      <c r="C83" s="209"/>
      <c r="D83" s="31">
        <f>'НЧелны протоколы'!D83+'НЧелны СТС'!D83</f>
        <v>0</v>
      </c>
      <c r="E83" s="31">
        <f>'НЧелны протоколы'!E83+'НЧелны СТС'!E83</f>
        <v>0</v>
      </c>
      <c r="F83" s="31">
        <f>'НЧелны протоколы'!F83+'НЧелны СТС'!F83</f>
        <v>11</v>
      </c>
      <c r="G83" s="31">
        <f>'НЧелны протоколы'!G83+'НЧелны СТС'!G83</f>
        <v>0</v>
      </c>
      <c r="H83" s="31">
        <f>'НЧелны протоколы'!H83+'НЧелны СТС'!H83</f>
        <v>0</v>
      </c>
      <c r="I83" s="31">
        <f>'НЧелны протоколы'!I83+'НЧелны СТС'!I83</f>
        <v>0</v>
      </c>
      <c r="J83" s="31">
        <f>'НЧелны протоколы'!J83+'НЧелны СТС'!J83</f>
        <v>10</v>
      </c>
      <c r="K83" s="31">
        <f>'НЧелны протоколы'!K83+'НЧелны СТС'!K83</f>
        <v>0</v>
      </c>
      <c r="L83" s="31">
        <f>'НЧелны протоколы'!L83+'НЧелны СТС'!L83</f>
        <v>339</v>
      </c>
      <c r="M83" s="31">
        <f>'НЧелны протоколы'!M83+'НЧелны СТС'!M83</f>
        <v>0</v>
      </c>
      <c r="N83" s="31">
        <f>'НЧелны протоколы'!N83+'НЧелны СТС'!N83</f>
        <v>0</v>
      </c>
      <c r="O83" s="31">
        <f>'НЧелны протоколы'!O83+'НЧелны СТС'!O83</f>
        <v>0</v>
      </c>
      <c r="P83" s="20">
        <f t="shared" si="1"/>
        <v>360</v>
      </c>
    </row>
    <row r="84" spans="1:16" ht="15.75">
      <c r="A84" s="34" t="s">
        <v>214</v>
      </c>
      <c r="B84" s="208" t="s">
        <v>139</v>
      </c>
      <c r="C84" s="209"/>
      <c r="D84" s="31">
        <f>'НЧелны протоколы'!D84+'НЧелны СТС'!D84</f>
        <v>3</v>
      </c>
      <c r="E84" s="31">
        <f>'НЧелны протоколы'!E84+'НЧелны СТС'!E84</f>
        <v>0</v>
      </c>
      <c r="F84" s="31">
        <f>'НЧелны протоколы'!F84+'НЧелны СТС'!F84</f>
        <v>0</v>
      </c>
      <c r="G84" s="31">
        <f>'НЧелны протоколы'!G84+'НЧелны СТС'!G84</f>
        <v>0</v>
      </c>
      <c r="H84" s="31">
        <f>'НЧелны протоколы'!H84+'НЧелны СТС'!H84</f>
        <v>0</v>
      </c>
      <c r="I84" s="31">
        <f>'НЧелны протоколы'!I84+'НЧелны СТС'!I84</f>
        <v>0</v>
      </c>
      <c r="J84" s="31">
        <f>'НЧелны протоколы'!J84+'НЧелны СТС'!J84</f>
        <v>32</v>
      </c>
      <c r="K84" s="31">
        <f>'НЧелны протоколы'!K84+'НЧелны СТС'!K84</f>
        <v>0</v>
      </c>
      <c r="L84" s="31">
        <f>'НЧелны протоколы'!L84+'НЧелны СТС'!L84</f>
        <v>59</v>
      </c>
      <c r="M84" s="31">
        <f>'НЧелны протоколы'!M84+'НЧелны СТС'!M84</f>
        <v>0</v>
      </c>
      <c r="N84" s="31">
        <f>'НЧелны протоколы'!N84+'НЧелны СТС'!N84</f>
        <v>0</v>
      </c>
      <c r="O84" s="31">
        <f>'НЧелны протоколы'!O84+'НЧелны СТС'!O84</f>
        <v>0</v>
      </c>
      <c r="P84" s="20">
        <f t="shared" ref="P84:P119" si="18">D84+E84+F84+G84+H84+I84+J84+K84+L84+M84+N84+O84</f>
        <v>94</v>
      </c>
    </row>
    <row r="85" spans="1:16" ht="15.75">
      <c r="A85" s="34" t="s">
        <v>215</v>
      </c>
      <c r="B85" s="208" t="s">
        <v>141</v>
      </c>
      <c r="C85" s="209"/>
      <c r="D85" s="31">
        <f>'НЧелны протоколы'!D85+'НЧелны СТС'!D85</f>
        <v>0</v>
      </c>
      <c r="E85" s="31">
        <f>'НЧелны протоколы'!E85+'НЧелны СТС'!E85</f>
        <v>0</v>
      </c>
      <c r="F85" s="31">
        <f>'НЧелны протоколы'!F85+'НЧелны СТС'!F85</f>
        <v>0</v>
      </c>
      <c r="G85" s="31">
        <f>'НЧелны протоколы'!G85+'НЧелны СТС'!G85</f>
        <v>0</v>
      </c>
      <c r="H85" s="31">
        <f>'НЧелны протоколы'!H85+'НЧелны СТС'!H85</f>
        <v>0</v>
      </c>
      <c r="I85" s="31">
        <f>'НЧелны протоколы'!I85+'НЧелны СТС'!I85</f>
        <v>0</v>
      </c>
      <c r="J85" s="31">
        <f>'НЧелны протоколы'!J85+'НЧелны СТС'!J85</f>
        <v>2</v>
      </c>
      <c r="K85" s="31">
        <f>'НЧелны протоколы'!K85+'НЧелны СТС'!K85</f>
        <v>0</v>
      </c>
      <c r="L85" s="31">
        <f>'НЧелны протоколы'!L85+'НЧелны СТС'!L85</f>
        <v>0</v>
      </c>
      <c r="M85" s="31">
        <f>'НЧелны протоколы'!M85+'НЧелны СТС'!M85</f>
        <v>0</v>
      </c>
      <c r="N85" s="31">
        <f>'НЧелны протоколы'!N85+'НЧелны СТС'!N85</f>
        <v>0</v>
      </c>
      <c r="O85" s="31">
        <f>'НЧелны протоколы'!O85+'НЧелны СТС'!O85</f>
        <v>0</v>
      </c>
      <c r="P85" s="20">
        <f t="shared" si="18"/>
        <v>2</v>
      </c>
    </row>
    <row r="86" spans="1:16" ht="15.75">
      <c r="A86" s="34" t="s">
        <v>216</v>
      </c>
      <c r="B86" s="210" t="s">
        <v>143</v>
      </c>
      <c r="C86" s="211"/>
      <c r="D86" s="25">
        <f>D87+D88</f>
        <v>0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0</v>
      </c>
    </row>
    <row r="87" spans="1:16" ht="15.75">
      <c r="A87" s="34" t="s">
        <v>217</v>
      </c>
      <c r="B87" s="208" t="s">
        <v>145</v>
      </c>
      <c r="C87" s="209"/>
      <c r="D87" s="31">
        <f>'НЧелны протоколы'!D87+'НЧелны СТС'!D87</f>
        <v>0</v>
      </c>
      <c r="E87" s="31">
        <f>'НЧелны протоколы'!E87+'НЧелны СТС'!E87</f>
        <v>0</v>
      </c>
      <c r="F87" s="31">
        <f>'НЧелны протоколы'!F87+'НЧелны СТС'!F87</f>
        <v>0</v>
      </c>
      <c r="G87" s="31">
        <f>'НЧелны протоколы'!G87+'НЧелны СТС'!G87</f>
        <v>0</v>
      </c>
      <c r="H87" s="31">
        <f>'НЧелны протоколы'!H87+'НЧелны СТС'!H87</f>
        <v>0</v>
      </c>
      <c r="I87" s="31">
        <f>'НЧелны протоколы'!I87+'НЧелны СТС'!I87</f>
        <v>0</v>
      </c>
      <c r="J87" s="31">
        <f>'НЧелны протоколы'!J87+'НЧелны СТС'!J87</f>
        <v>0</v>
      </c>
      <c r="K87" s="31">
        <f>'НЧелны протоколы'!K87+'НЧелны СТС'!K87</f>
        <v>0</v>
      </c>
      <c r="L87" s="31">
        <f>'НЧелны протоколы'!L87+'НЧелны СТС'!L87</f>
        <v>0</v>
      </c>
      <c r="M87" s="31">
        <f>'НЧелны протоколы'!M87+'НЧелны СТС'!M87</f>
        <v>0</v>
      </c>
      <c r="N87" s="31">
        <f>'НЧелны протоколы'!N87+'НЧелны СТС'!N87</f>
        <v>0</v>
      </c>
      <c r="O87" s="31">
        <f>'НЧелны протоколы'!O87+'НЧелны СТС'!O87</f>
        <v>0</v>
      </c>
      <c r="P87" s="20">
        <f t="shared" si="18"/>
        <v>0</v>
      </c>
    </row>
    <row r="88" spans="1:16" ht="15.75">
      <c r="A88" s="34" t="s">
        <v>218</v>
      </c>
      <c r="B88" s="208" t="s">
        <v>202</v>
      </c>
      <c r="C88" s="209"/>
      <c r="D88" s="31">
        <f>'НЧелны протоколы'!D88+'НЧелны СТС'!D88</f>
        <v>0</v>
      </c>
      <c r="E88" s="31">
        <f>'НЧелны протоколы'!E88+'НЧелны СТС'!E88</f>
        <v>0</v>
      </c>
      <c r="F88" s="31">
        <f>'НЧелны протоколы'!F88+'НЧелны СТС'!F88</f>
        <v>0</v>
      </c>
      <c r="G88" s="31">
        <f>'НЧелны протоколы'!G88+'НЧелны СТС'!G88</f>
        <v>0</v>
      </c>
      <c r="H88" s="31">
        <f>'НЧелны протоколы'!H88+'НЧелны СТС'!H88</f>
        <v>0</v>
      </c>
      <c r="I88" s="31">
        <f>'НЧелны протоколы'!I88+'НЧелны СТС'!I88</f>
        <v>0</v>
      </c>
      <c r="J88" s="31">
        <f>'НЧелны протоколы'!J88+'НЧелны СТС'!J88</f>
        <v>0</v>
      </c>
      <c r="K88" s="31">
        <f>'НЧелны протоколы'!K88+'НЧелны СТС'!K88</f>
        <v>0</v>
      </c>
      <c r="L88" s="31">
        <f>'НЧелны протоколы'!L88+'НЧелны СТС'!L88</f>
        <v>0</v>
      </c>
      <c r="M88" s="31">
        <f>'НЧелны протоколы'!M88+'НЧелны СТС'!M88</f>
        <v>0</v>
      </c>
      <c r="N88" s="31">
        <f>'НЧелны протоколы'!N88+'НЧелны СТС'!N88</f>
        <v>0</v>
      </c>
      <c r="O88" s="31">
        <f>'НЧелны протоколы'!O88+'НЧелны СТС'!O88</f>
        <v>0</v>
      </c>
      <c r="P88" s="20">
        <f t="shared" si="18"/>
        <v>0</v>
      </c>
    </row>
    <row r="89" spans="1:16" ht="95.25" customHeight="1">
      <c r="A89" s="33" t="s">
        <v>219</v>
      </c>
      <c r="B89" s="225" t="s">
        <v>220</v>
      </c>
      <c r="C89" s="218"/>
      <c r="D89" s="28">
        <f>D90+D91+D92+D93</f>
        <v>300000</v>
      </c>
      <c r="E89" s="28">
        <f t="shared" ref="E89:O89" si="20">E90+E91+E92+E93</f>
        <v>0</v>
      </c>
      <c r="F89" s="28">
        <f t="shared" si="20"/>
        <v>11000</v>
      </c>
      <c r="G89" s="28">
        <f t="shared" si="20"/>
        <v>0</v>
      </c>
      <c r="H89" s="28">
        <f t="shared" si="20"/>
        <v>0</v>
      </c>
      <c r="I89" s="28">
        <f t="shared" si="20"/>
        <v>0</v>
      </c>
      <c r="J89" s="28">
        <f t="shared" si="20"/>
        <v>6310000</v>
      </c>
      <c r="K89" s="28">
        <f t="shared" si="20"/>
        <v>0</v>
      </c>
      <c r="L89" s="28">
        <f t="shared" si="20"/>
        <v>2511500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9132500</v>
      </c>
    </row>
    <row r="90" spans="1:16" ht="15.75">
      <c r="A90" s="34" t="s">
        <v>221</v>
      </c>
      <c r="B90" s="226" t="s">
        <v>137</v>
      </c>
      <c r="C90" s="209"/>
      <c r="D90" s="31">
        <f>'НЧелны протоколы'!D90+'НЧелны СТС'!D90</f>
        <v>0</v>
      </c>
      <c r="E90" s="31">
        <f>'НЧелны протоколы'!E90+'НЧелны СТС'!E90</f>
        <v>0</v>
      </c>
      <c r="F90" s="31">
        <f>'НЧелны протоколы'!F90+'НЧелны СТС'!F90</f>
        <v>11000</v>
      </c>
      <c r="G90" s="31">
        <f>'НЧелны протоколы'!G90+'НЧелны СТС'!G90</f>
        <v>0</v>
      </c>
      <c r="H90" s="31">
        <f>'НЧелны протоколы'!H90+'НЧелны СТС'!H90</f>
        <v>0</v>
      </c>
      <c r="I90" s="31">
        <f>'НЧелны протоколы'!I90+'НЧелны СТС'!I90</f>
        <v>0</v>
      </c>
      <c r="J90" s="31">
        <f>'НЧелны протоколы'!J90+'НЧелны СТС'!J90</f>
        <v>30000</v>
      </c>
      <c r="K90" s="31">
        <f>'НЧелны протоколы'!K90+'НЧелны СТС'!K90</f>
        <v>0</v>
      </c>
      <c r="L90" s="31">
        <f>'НЧелны протоколы'!L90+'НЧелны СТС'!L90</f>
        <v>686500</v>
      </c>
      <c r="M90" s="31">
        <f>'НЧелны протоколы'!M90+'НЧелны СТС'!M90</f>
        <v>0</v>
      </c>
      <c r="N90" s="31">
        <f>'НЧелны протоколы'!N90+'НЧелны СТС'!N90</f>
        <v>0</v>
      </c>
      <c r="O90" s="31">
        <f>'НЧелны протоколы'!O90+'НЧелны СТС'!O90</f>
        <v>0</v>
      </c>
      <c r="P90" s="20">
        <f t="shared" si="18"/>
        <v>727500</v>
      </c>
    </row>
    <row r="91" spans="1:16" ht="15.75">
      <c r="A91" s="34" t="s">
        <v>222</v>
      </c>
      <c r="B91" s="226" t="s">
        <v>139</v>
      </c>
      <c r="C91" s="209"/>
      <c r="D91" s="31">
        <f>'НЧелны протоколы'!D91+'НЧелны СТС'!D91</f>
        <v>300000</v>
      </c>
      <c r="E91" s="31">
        <f>'НЧелны протоколы'!E91+'НЧелны СТС'!E91</f>
        <v>0</v>
      </c>
      <c r="F91" s="31">
        <f>'НЧелны протоколы'!F91+'НЧелны СТС'!F91</f>
        <v>0</v>
      </c>
      <c r="G91" s="31">
        <f>'НЧелны протоколы'!G91+'НЧелны СТС'!G91</f>
        <v>0</v>
      </c>
      <c r="H91" s="31">
        <f>'НЧелны протоколы'!H91+'НЧелны СТС'!H91</f>
        <v>0</v>
      </c>
      <c r="I91" s="31">
        <f>'НЧелны протоколы'!I91+'НЧелны СТС'!I91</f>
        <v>0</v>
      </c>
      <c r="J91" s="31">
        <f>'НЧелны протоколы'!J91+'НЧелны СТС'!J91</f>
        <v>6250000</v>
      </c>
      <c r="K91" s="31">
        <f>'НЧелны протоколы'!K91+'НЧелны СТС'!K91</f>
        <v>0</v>
      </c>
      <c r="L91" s="31">
        <f>'НЧелны протоколы'!L91+'НЧелны СТС'!L91</f>
        <v>1825000</v>
      </c>
      <c r="M91" s="31">
        <f>'НЧелны протоколы'!M91+'НЧелны СТС'!M91</f>
        <v>0</v>
      </c>
      <c r="N91" s="31">
        <f>'НЧелны протоколы'!N91+'НЧелны СТС'!N91</f>
        <v>0</v>
      </c>
      <c r="O91" s="31">
        <f>'НЧелны протоколы'!O91+'НЧелны СТС'!O91</f>
        <v>0</v>
      </c>
      <c r="P91" s="20">
        <f t="shared" si="18"/>
        <v>8375000</v>
      </c>
    </row>
    <row r="92" spans="1:16" ht="15.75">
      <c r="A92" s="34" t="s">
        <v>223</v>
      </c>
      <c r="B92" s="226" t="s">
        <v>141</v>
      </c>
      <c r="C92" s="209"/>
      <c r="D92" s="31">
        <f>'НЧелны протоколы'!D92+'НЧелны СТС'!D92</f>
        <v>0</v>
      </c>
      <c r="E92" s="31">
        <f>'НЧелны протоколы'!E92+'НЧелны СТС'!E92</f>
        <v>0</v>
      </c>
      <c r="F92" s="31">
        <f>'НЧелны протоколы'!F92+'НЧелны СТС'!F92</f>
        <v>0</v>
      </c>
      <c r="G92" s="31">
        <f>'НЧелны протоколы'!G92+'НЧелны СТС'!G92</f>
        <v>0</v>
      </c>
      <c r="H92" s="31">
        <f>'НЧелны протоколы'!H92+'НЧелны СТС'!H92</f>
        <v>0</v>
      </c>
      <c r="I92" s="31">
        <f>'НЧелны протоколы'!I92+'НЧелны СТС'!I92</f>
        <v>0</v>
      </c>
      <c r="J92" s="31">
        <f>'НЧелны протоколы'!J92+'НЧелны СТС'!J92</f>
        <v>30000</v>
      </c>
      <c r="K92" s="31">
        <f>'НЧелны протоколы'!K92+'НЧелны СТС'!K92</f>
        <v>0</v>
      </c>
      <c r="L92" s="31">
        <f>'НЧелны протоколы'!L92+'НЧелны СТС'!L92</f>
        <v>0</v>
      </c>
      <c r="M92" s="31">
        <f>'НЧелны протоколы'!M92+'НЧелны СТС'!M92</f>
        <v>0</v>
      </c>
      <c r="N92" s="31">
        <f>'НЧелны протоколы'!N92+'НЧелны СТС'!N92</f>
        <v>0</v>
      </c>
      <c r="O92" s="31">
        <f>'НЧелны протоколы'!O92+'НЧелны СТС'!O92</f>
        <v>0</v>
      </c>
      <c r="P92" s="20">
        <f t="shared" si="18"/>
        <v>30000</v>
      </c>
    </row>
    <row r="93" spans="1:16" ht="15.75">
      <c r="A93" s="34" t="s">
        <v>224</v>
      </c>
      <c r="B93" s="227" t="s">
        <v>143</v>
      </c>
      <c r="C93" s="220"/>
      <c r="D93" s="28">
        <f>D94+D95</f>
        <v>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0</v>
      </c>
    </row>
    <row r="94" spans="1:16" ht="15.75">
      <c r="A94" s="34" t="s">
        <v>225</v>
      </c>
      <c r="B94" s="226" t="s">
        <v>145</v>
      </c>
      <c r="C94" s="209"/>
      <c r="D94" s="31">
        <f>'НЧелны протоколы'!D94+'НЧелны СТС'!D94</f>
        <v>0</v>
      </c>
      <c r="E94" s="31">
        <f>'НЧелны протоколы'!E94+'НЧелны СТС'!E94</f>
        <v>0</v>
      </c>
      <c r="F94" s="31">
        <f>'НЧелны протоколы'!F94+'НЧелны СТС'!F94</f>
        <v>0</v>
      </c>
      <c r="G94" s="31">
        <f>'НЧелны протоколы'!G94+'НЧелны СТС'!G94</f>
        <v>0</v>
      </c>
      <c r="H94" s="31">
        <f>'НЧелны протоколы'!H94+'НЧелны СТС'!H94</f>
        <v>0</v>
      </c>
      <c r="I94" s="31">
        <f>'НЧелны протоколы'!I94+'НЧелны СТС'!I94</f>
        <v>0</v>
      </c>
      <c r="J94" s="31">
        <f>'НЧелны протоколы'!J94+'НЧелны СТС'!J94</f>
        <v>0</v>
      </c>
      <c r="K94" s="31">
        <f>'НЧелны протоколы'!K94+'НЧелны СТС'!K94</f>
        <v>0</v>
      </c>
      <c r="L94" s="31">
        <f>'НЧелны протоколы'!L94+'НЧелны СТС'!L94</f>
        <v>0</v>
      </c>
      <c r="M94" s="31">
        <f>'НЧелны протоколы'!M94+'НЧелны СТС'!M94</f>
        <v>0</v>
      </c>
      <c r="N94" s="31">
        <f>'НЧелны протоколы'!N94+'НЧелны СТС'!N94</f>
        <v>0</v>
      </c>
      <c r="O94" s="31">
        <f>'НЧелны протоколы'!O94+'НЧелны СТС'!O94</f>
        <v>0</v>
      </c>
      <c r="P94" s="20">
        <f t="shared" si="18"/>
        <v>0</v>
      </c>
    </row>
    <row r="95" spans="1:16" ht="15.75">
      <c r="A95" s="34" t="s">
        <v>226</v>
      </c>
      <c r="B95" s="226" t="s">
        <v>202</v>
      </c>
      <c r="C95" s="209"/>
      <c r="D95" s="31">
        <f>'НЧелны протоколы'!D95+'НЧелны СТС'!D95</f>
        <v>0</v>
      </c>
      <c r="E95" s="31">
        <f>'НЧелны протоколы'!E95+'НЧелны СТС'!E95</f>
        <v>0</v>
      </c>
      <c r="F95" s="31">
        <f>'НЧелны протоколы'!F95+'НЧелны СТС'!F95</f>
        <v>0</v>
      </c>
      <c r="G95" s="31">
        <f>'НЧелны протоколы'!G95+'НЧелны СТС'!G95</f>
        <v>0</v>
      </c>
      <c r="H95" s="31">
        <f>'НЧелны протоколы'!H95+'НЧелны СТС'!H95</f>
        <v>0</v>
      </c>
      <c r="I95" s="31">
        <f>'НЧелны протоколы'!I95+'НЧелны СТС'!I95</f>
        <v>0</v>
      </c>
      <c r="J95" s="31">
        <f>'НЧелны протоколы'!J95+'НЧелны СТС'!J95</f>
        <v>0</v>
      </c>
      <c r="K95" s="31">
        <f>'НЧелны протоколы'!K95+'НЧелны СТС'!K95</f>
        <v>0</v>
      </c>
      <c r="L95" s="31">
        <f>'НЧелны протоколы'!L95+'НЧелны СТС'!L95</f>
        <v>0</v>
      </c>
      <c r="M95" s="31">
        <f>'НЧелны протоколы'!M95+'НЧелны СТС'!M95</f>
        <v>0</v>
      </c>
      <c r="N95" s="31">
        <f>'НЧелны протоколы'!N95+'НЧелны СТС'!N95</f>
        <v>0</v>
      </c>
      <c r="O95" s="31">
        <f>'НЧелны протоколы'!O95+'НЧелны СТС'!O95</f>
        <v>0</v>
      </c>
      <c r="P95" s="20">
        <f t="shared" si="18"/>
        <v>0</v>
      </c>
    </row>
    <row r="96" spans="1:16" ht="106.5" customHeight="1">
      <c r="A96" s="35" t="s">
        <v>227</v>
      </c>
      <c r="B96" s="228" t="s">
        <v>228</v>
      </c>
      <c r="C96" s="229"/>
      <c r="D96" s="31">
        <f>'НЧелны протоколы'!D96+'НЧелны СТС'!D96</f>
        <v>533</v>
      </c>
      <c r="E96" s="31">
        <f>'НЧелны протоколы'!E96+'НЧелны СТС'!E96</f>
        <v>0</v>
      </c>
      <c r="F96" s="31">
        <f>'НЧелны протоколы'!F96+'НЧелны СТС'!F96</f>
        <v>1861</v>
      </c>
      <c r="G96" s="31">
        <f>'НЧелны протоколы'!G96+'НЧелны СТС'!G96</f>
        <v>0</v>
      </c>
      <c r="H96" s="31">
        <f>'НЧелны протоколы'!H96+'НЧелны СТС'!H96</f>
        <v>0</v>
      </c>
      <c r="I96" s="31">
        <f>'НЧелны протоколы'!I96+'НЧелны СТС'!I96</f>
        <v>13</v>
      </c>
      <c r="J96" s="31">
        <f>'НЧелны протоколы'!J96+'НЧелны СТС'!J96</f>
        <v>1</v>
      </c>
      <c r="K96" s="31">
        <f>'НЧелны протоколы'!K96+'НЧелны СТС'!K96</f>
        <v>0</v>
      </c>
      <c r="L96" s="31">
        <f>'НЧелны протоколы'!L96+'НЧелны СТС'!L96</f>
        <v>4447</v>
      </c>
      <c r="M96" s="31">
        <f>'НЧелны протоколы'!M96+'НЧелны СТС'!M96</f>
        <v>0</v>
      </c>
      <c r="N96" s="31">
        <f>'НЧелны протоколы'!N96+'НЧелны СТС'!N96</f>
        <v>0</v>
      </c>
      <c r="O96" s="31">
        <f>'НЧелны протоколы'!O96+'НЧелны СТС'!O96</f>
        <v>0</v>
      </c>
      <c r="P96" s="20">
        <f t="shared" si="18"/>
        <v>6855</v>
      </c>
    </row>
    <row r="97" spans="1:19" ht="38.25" customHeight="1">
      <c r="A97" s="35" t="s">
        <v>229</v>
      </c>
      <c r="B97" s="230" t="s">
        <v>230</v>
      </c>
      <c r="C97" s="229"/>
      <c r="D97" s="31">
        <f>'НЧелны протоколы'!D97+'НЧелны СТС'!D97</f>
        <v>55</v>
      </c>
      <c r="E97" s="31">
        <f>'НЧелны протоколы'!E97+'НЧелны СТС'!E97</f>
        <v>0</v>
      </c>
      <c r="F97" s="31">
        <f>'НЧелны протоколы'!F97+'НЧелны СТС'!F97</f>
        <v>601</v>
      </c>
      <c r="G97" s="31">
        <f>'НЧелны протоколы'!G97+'НЧелны СТС'!G97</f>
        <v>0</v>
      </c>
      <c r="H97" s="31">
        <f>'НЧелны протоколы'!H97+'НЧелны СТС'!H97</f>
        <v>0</v>
      </c>
      <c r="I97" s="31">
        <f>'НЧелны протоколы'!I97+'НЧелны СТС'!I97</f>
        <v>3</v>
      </c>
      <c r="J97" s="31">
        <f>'НЧелны протоколы'!J97+'НЧелны СТС'!J97</f>
        <v>0</v>
      </c>
      <c r="K97" s="31">
        <f>'НЧелны протоколы'!K97+'НЧелны СТС'!K97</f>
        <v>0</v>
      </c>
      <c r="L97" s="31">
        <f>'НЧелны протоколы'!L97+'НЧелны СТС'!L97</f>
        <v>252</v>
      </c>
      <c r="M97" s="31">
        <f>'НЧелны протоколы'!M97+'НЧелны СТС'!M97</f>
        <v>0</v>
      </c>
      <c r="N97" s="31">
        <f>'НЧелны протоколы'!N97+'НЧелны СТС'!N97</f>
        <v>0</v>
      </c>
      <c r="O97" s="31">
        <f>'НЧелны протоколы'!O97+'НЧелны СТС'!O97</f>
        <v>0</v>
      </c>
      <c r="P97" s="20">
        <f t="shared" si="18"/>
        <v>911</v>
      </c>
    </row>
    <row r="98" spans="1:19" ht="115.5" customHeight="1">
      <c r="A98" s="24" t="s">
        <v>231</v>
      </c>
      <c r="B98" s="228" t="s">
        <v>232</v>
      </c>
      <c r="C98" s="229"/>
      <c r="D98" s="31">
        <f>'НЧелны протоколы'!D98+'НЧелны СТС'!D98</f>
        <v>1349000</v>
      </c>
      <c r="E98" s="31">
        <f>'НЧелны протоколы'!E98+'НЧелны СТС'!E98</f>
        <v>0</v>
      </c>
      <c r="F98" s="31">
        <f>'НЧелны протоколы'!F98+'НЧелны СТС'!F98</f>
        <v>1867000</v>
      </c>
      <c r="G98" s="31">
        <f>'НЧелны протоколы'!G98+'НЧелны СТС'!G98</f>
        <v>0</v>
      </c>
      <c r="H98" s="31">
        <f>'НЧелны протоколы'!H98+'НЧелны СТС'!H98</f>
        <v>0</v>
      </c>
      <c r="I98" s="31">
        <f>'НЧелны протоколы'!I98+'НЧелны СТС'!I98</f>
        <v>13000</v>
      </c>
      <c r="J98" s="31">
        <f>'НЧелны протоколы'!J98+'НЧелны СТС'!J98</f>
        <v>2000</v>
      </c>
      <c r="K98" s="31">
        <f>'НЧелны протоколы'!K98+'НЧелны СТС'!K98</f>
        <v>0</v>
      </c>
      <c r="L98" s="31">
        <f>'НЧелны протоколы'!L98+'НЧелны СТС'!L98</f>
        <v>11813000</v>
      </c>
      <c r="M98" s="31">
        <f>'НЧелны протоколы'!M98+'НЧелны СТС'!M98</f>
        <v>0</v>
      </c>
      <c r="N98" s="31">
        <f>'НЧелны протоколы'!N98+'НЧелны СТС'!N98</f>
        <v>0</v>
      </c>
      <c r="O98" s="31">
        <f>'НЧелны протоколы'!O98+'НЧелны СТС'!O98</f>
        <v>0</v>
      </c>
      <c r="P98" s="20">
        <f t="shared" si="18"/>
        <v>15044000</v>
      </c>
    </row>
    <row r="99" spans="1:19" ht="43.5" customHeight="1">
      <c r="A99" s="24" t="s">
        <v>233</v>
      </c>
      <c r="B99" s="230" t="s">
        <v>230</v>
      </c>
      <c r="C99" s="229"/>
      <c r="D99" s="31">
        <f>'НЧелны протоколы'!D99+'НЧелны СТС'!D99</f>
        <v>366000</v>
      </c>
      <c r="E99" s="31">
        <f>'НЧелны протоколы'!E99+'НЧелны СТС'!E99</f>
        <v>0</v>
      </c>
      <c r="F99" s="31">
        <f>'НЧелны протоколы'!F99+'НЧелны СТС'!F99</f>
        <v>601000</v>
      </c>
      <c r="G99" s="31">
        <f>'НЧелны протоколы'!G99+'НЧелны СТС'!G99</f>
        <v>0</v>
      </c>
      <c r="H99" s="31">
        <f>'НЧелны протоколы'!H99+'НЧелны СТС'!H99</f>
        <v>0</v>
      </c>
      <c r="I99" s="31">
        <f>'НЧелны протоколы'!I99+'НЧелны СТС'!I99</f>
        <v>3000</v>
      </c>
      <c r="J99" s="31">
        <f>'НЧелны протоколы'!J99+'НЧелны СТС'!J99</f>
        <v>0</v>
      </c>
      <c r="K99" s="31">
        <f>'НЧелны протоколы'!K99+'НЧелны СТС'!K99</f>
        <v>0</v>
      </c>
      <c r="L99" s="31">
        <f>'НЧелны протоколы'!L99+'НЧелны СТС'!L99</f>
        <v>623500</v>
      </c>
      <c r="M99" s="31">
        <f>'НЧелны протоколы'!M99+'НЧелны СТС'!M99</f>
        <v>0</v>
      </c>
      <c r="N99" s="31">
        <f>'НЧелны протоколы'!N99+'НЧелны СТС'!N99</f>
        <v>0</v>
      </c>
      <c r="O99" s="31">
        <f>'НЧелны протоколы'!O99+'НЧелны СТС'!O99</f>
        <v>0</v>
      </c>
      <c r="P99" s="20">
        <f t="shared" si="18"/>
        <v>1593500</v>
      </c>
    </row>
    <row r="100" spans="1:19" ht="121.5" customHeight="1">
      <c r="A100" s="24" t="s">
        <v>234</v>
      </c>
      <c r="B100" s="228" t="s">
        <v>235</v>
      </c>
      <c r="C100" s="229"/>
      <c r="D100" s="31">
        <f>'НЧелны протоколы'!D100+'НЧелны СТС'!D100</f>
        <v>1</v>
      </c>
      <c r="E100" s="31">
        <f>'НЧелны протоколы'!E100+'НЧелны СТС'!E100</f>
        <v>0</v>
      </c>
      <c r="F100" s="31">
        <f>'НЧелны протоколы'!F100+'НЧелны СТС'!F100</f>
        <v>1076</v>
      </c>
      <c r="G100" s="31">
        <f>'НЧелны протоколы'!G100+'НЧелны СТС'!G100</f>
        <v>0</v>
      </c>
      <c r="H100" s="31">
        <f>'НЧелны протоколы'!H100+'НЧелны СТС'!H100</f>
        <v>0</v>
      </c>
      <c r="I100" s="31">
        <f>'НЧелны протоколы'!I100+'НЧелны СТС'!I100</f>
        <v>10</v>
      </c>
      <c r="J100" s="31">
        <f>'НЧелны протоколы'!J100+'НЧелны СТС'!J100</f>
        <v>733</v>
      </c>
      <c r="K100" s="31">
        <f>'НЧелны протоколы'!K100+'НЧелны СТС'!K100</f>
        <v>0</v>
      </c>
      <c r="L100" s="31">
        <f>'НЧелны протоколы'!L100+'НЧелны СТС'!L100</f>
        <v>3318</v>
      </c>
      <c r="M100" s="31">
        <f>'НЧелны протоколы'!M100+'НЧелны СТС'!M100</f>
        <v>0</v>
      </c>
      <c r="N100" s="31">
        <f>'НЧелны протоколы'!N100+'НЧелны СТС'!N100</f>
        <v>0</v>
      </c>
      <c r="O100" s="31">
        <f>'НЧелны протоколы'!O100+'НЧелны СТС'!O100</f>
        <v>0</v>
      </c>
      <c r="P100" s="20">
        <f t="shared" si="18"/>
        <v>5138</v>
      </c>
    </row>
    <row r="101" spans="1:19" ht="39" customHeight="1">
      <c r="A101" s="24" t="s">
        <v>236</v>
      </c>
      <c r="B101" s="230" t="s">
        <v>230</v>
      </c>
      <c r="C101" s="229"/>
      <c r="D101" s="31">
        <f>'НЧелны протоколы'!D101+'НЧелны СТС'!D101</f>
        <v>0</v>
      </c>
      <c r="E101" s="31">
        <f>'НЧелны протоколы'!E101+'НЧелны СТС'!E101</f>
        <v>0</v>
      </c>
      <c r="F101" s="31">
        <f>'НЧелны протоколы'!F101+'НЧелны СТС'!F101</f>
        <v>78</v>
      </c>
      <c r="G101" s="31">
        <f>'НЧелны протоколы'!G101+'НЧелны СТС'!G101</f>
        <v>0</v>
      </c>
      <c r="H101" s="31">
        <f>'НЧелны протоколы'!H101+'НЧелны СТС'!H101</f>
        <v>0</v>
      </c>
      <c r="I101" s="31">
        <f>'НЧелны протоколы'!I101+'НЧелны СТС'!I101</f>
        <v>0</v>
      </c>
      <c r="J101" s="31">
        <f>'НЧелны протоколы'!J101+'НЧелны СТС'!J101</f>
        <v>49</v>
      </c>
      <c r="K101" s="31">
        <f>'НЧелны протоколы'!K101+'НЧелны СТС'!K101</f>
        <v>0</v>
      </c>
      <c r="L101" s="31">
        <f>'НЧелны протоколы'!L101+'НЧелны СТС'!L101</f>
        <v>100</v>
      </c>
      <c r="M101" s="31">
        <f>'НЧелны протоколы'!M101+'НЧелны СТС'!M101</f>
        <v>0</v>
      </c>
      <c r="N101" s="31">
        <f>'НЧелны протоколы'!N101+'НЧелны СТС'!N101</f>
        <v>0</v>
      </c>
      <c r="O101" s="31">
        <f>'НЧелны протоколы'!O101+'НЧелны СТС'!O101</f>
        <v>0</v>
      </c>
      <c r="P101" s="20">
        <f t="shared" si="18"/>
        <v>227</v>
      </c>
    </row>
    <row r="102" spans="1:19" ht="117.75" customHeight="1">
      <c r="A102" s="24" t="s">
        <v>237</v>
      </c>
      <c r="B102" s="228" t="s">
        <v>238</v>
      </c>
      <c r="C102" s="229"/>
      <c r="D102" s="31">
        <f>'НЧелны протоколы'!D102+'НЧелны СТС'!D102</f>
        <v>1000</v>
      </c>
      <c r="E102" s="31">
        <f>'НЧелны протоколы'!E102+'НЧелны СТС'!E102</f>
        <v>0</v>
      </c>
      <c r="F102" s="31">
        <f>'НЧелны протоколы'!F102+'НЧелны СТС'!F102</f>
        <v>1138000</v>
      </c>
      <c r="G102" s="31">
        <f>'НЧелны протоколы'!G102+'НЧелны СТС'!G102</f>
        <v>0</v>
      </c>
      <c r="H102" s="31">
        <f>'НЧелны протоколы'!H102+'НЧелны СТС'!H102</f>
        <v>0</v>
      </c>
      <c r="I102" s="31">
        <f>'НЧелны протоколы'!I102+'НЧелны СТС'!I102</f>
        <v>10000</v>
      </c>
      <c r="J102" s="31">
        <f>'НЧелны протоколы'!J102+'НЧелны СТС'!J102</f>
        <v>1828000</v>
      </c>
      <c r="K102" s="31">
        <f>'НЧелны протоколы'!K102+'НЧелны СТС'!K102</f>
        <v>0</v>
      </c>
      <c r="L102" s="31">
        <f>'НЧелны протоколы'!L102+'НЧелны СТС'!L102</f>
        <v>8709000</v>
      </c>
      <c r="M102" s="31">
        <f>'НЧелны протоколы'!M102+'НЧелны СТС'!M102</f>
        <v>0</v>
      </c>
      <c r="N102" s="31">
        <f>'НЧелны протоколы'!N102+'НЧелны СТС'!N102</f>
        <v>0</v>
      </c>
      <c r="O102" s="31">
        <f>'НЧелны протоколы'!O102+'НЧелны СТС'!O102</f>
        <v>0</v>
      </c>
      <c r="P102" s="20">
        <f t="shared" si="18"/>
        <v>11686000</v>
      </c>
    </row>
    <row r="103" spans="1:19" ht="36.75" customHeight="1">
      <c r="A103" s="24" t="s">
        <v>239</v>
      </c>
      <c r="B103" s="230" t="s">
        <v>230</v>
      </c>
      <c r="C103" s="229"/>
      <c r="D103" s="31">
        <f>'НЧелны протоколы'!D103+'НЧелны СТС'!D103</f>
        <v>0</v>
      </c>
      <c r="E103" s="31">
        <f>'НЧелны протоколы'!E103+'НЧелны СТС'!E103</f>
        <v>0</v>
      </c>
      <c r="F103" s="31">
        <f>'НЧелны протоколы'!F103+'НЧелны СТС'!F103</f>
        <v>78500</v>
      </c>
      <c r="G103" s="31">
        <f>'НЧелны протоколы'!G103+'НЧелны СТС'!G103</f>
        <v>0</v>
      </c>
      <c r="H103" s="31">
        <f>'НЧелны протоколы'!H103+'НЧелны СТС'!H103</f>
        <v>0</v>
      </c>
      <c r="I103" s="31">
        <f>'НЧелны протоколы'!I103+'НЧелны СТС'!I103</f>
        <v>0</v>
      </c>
      <c r="J103" s="31">
        <f>'НЧелны протоколы'!J103+'НЧелны СТС'!J103</f>
        <v>111000</v>
      </c>
      <c r="K103" s="31">
        <f>'НЧелны протоколы'!K103+'НЧелны СТС'!K103</f>
        <v>0</v>
      </c>
      <c r="L103" s="31">
        <f>'НЧелны протоколы'!L103+'НЧелны СТС'!L103</f>
        <v>369500</v>
      </c>
      <c r="M103" s="31">
        <f>'НЧелны протоколы'!M103+'НЧелны СТС'!M103</f>
        <v>0</v>
      </c>
      <c r="N103" s="31">
        <f>'НЧелны протоколы'!N103+'НЧелны СТС'!N103</f>
        <v>0</v>
      </c>
      <c r="O103" s="31">
        <f>'НЧелны протоколы'!O103+'НЧелны СТС'!O103</f>
        <v>0</v>
      </c>
      <c r="P103" s="20">
        <f t="shared" si="18"/>
        <v>559000</v>
      </c>
    </row>
    <row r="104" spans="1:19" ht="54.75" customHeight="1">
      <c r="A104" s="24" t="s">
        <v>240</v>
      </c>
      <c r="B104" s="231" t="s">
        <v>241</v>
      </c>
      <c r="C104" s="232"/>
      <c r="D104" s="36">
        <f>D105+D108</f>
        <v>1830537</v>
      </c>
      <c r="E104" s="36">
        <f t="shared" ref="E104:O104" si="22">E105+E108</f>
        <v>0</v>
      </c>
      <c r="F104" s="36">
        <f t="shared" si="22"/>
        <v>1895293</v>
      </c>
      <c r="G104" s="36">
        <f t="shared" si="22"/>
        <v>0</v>
      </c>
      <c r="H104" s="36">
        <f t="shared" si="22"/>
        <v>0</v>
      </c>
      <c r="I104" s="36">
        <f t="shared" si="22"/>
        <v>37498</v>
      </c>
      <c r="J104" s="36">
        <f t="shared" si="22"/>
        <v>1767315</v>
      </c>
      <c r="K104" s="36">
        <f t="shared" si="22"/>
        <v>0</v>
      </c>
      <c r="L104" s="36">
        <f t="shared" si="22"/>
        <v>35714913</v>
      </c>
      <c r="M104" s="36">
        <f t="shared" si="22"/>
        <v>300</v>
      </c>
      <c r="N104" s="36">
        <f t="shared" si="22"/>
        <v>0</v>
      </c>
      <c r="O104" s="36">
        <f t="shared" si="22"/>
        <v>0</v>
      </c>
      <c r="P104" s="20">
        <f t="shared" si="18"/>
        <v>41245856</v>
      </c>
      <c r="R104" s="22">
        <f>P104*100/R57</f>
        <v>116.07597337723557</v>
      </c>
      <c r="S104" s="30" t="s">
        <v>242</v>
      </c>
    </row>
    <row r="105" spans="1:19" ht="54.75" customHeight="1">
      <c r="A105" s="24" t="s">
        <v>243</v>
      </c>
      <c r="B105" s="231" t="s">
        <v>244</v>
      </c>
      <c r="C105" s="232"/>
      <c r="D105" s="36">
        <f>D106+D107</f>
        <v>1626000</v>
      </c>
      <c r="E105" s="36">
        <f t="shared" ref="E105:O105" si="23">E106+E107</f>
        <v>0</v>
      </c>
      <c r="F105" s="36">
        <f t="shared" si="23"/>
        <v>965634</v>
      </c>
      <c r="G105" s="36">
        <f t="shared" si="23"/>
        <v>0</v>
      </c>
      <c r="H105" s="36">
        <f t="shared" si="23"/>
        <v>0</v>
      </c>
      <c r="I105" s="36">
        <f t="shared" si="23"/>
        <v>26000</v>
      </c>
      <c r="J105" s="36">
        <f t="shared" si="23"/>
        <v>291325</v>
      </c>
      <c r="K105" s="36">
        <f t="shared" si="23"/>
        <v>0</v>
      </c>
      <c r="L105" s="36">
        <f t="shared" si="23"/>
        <v>17971177</v>
      </c>
      <c r="M105" s="36">
        <f t="shared" si="23"/>
        <v>300</v>
      </c>
      <c r="N105" s="36">
        <f t="shared" si="23"/>
        <v>0</v>
      </c>
      <c r="O105" s="36">
        <f t="shared" si="23"/>
        <v>0</v>
      </c>
      <c r="P105" s="20">
        <f t="shared" si="18"/>
        <v>20880436</v>
      </c>
      <c r="R105" s="22">
        <f>P105*100/P104</f>
        <v>50.624324538203304</v>
      </c>
      <c r="S105" s="30" t="s">
        <v>245</v>
      </c>
    </row>
    <row r="106" spans="1:19" ht="49.5" customHeight="1">
      <c r="A106" s="24" t="s">
        <v>246</v>
      </c>
      <c r="B106" s="230" t="s">
        <v>247</v>
      </c>
      <c r="C106" s="229"/>
      <c r="D106" s="31">
        <f>'НЧелны протоколы'!D106+'НЧелны СТС'!D106</f>
        <v>1411000</v>
      </c>
      <c r="E106" s="31">
        <f>'НЧелны протоколы'!E106+'НЧелны СТС'!E106</f>
        <v>0</v>
      </c>
      <c r="F106" s="31">
        <f>'НЧелны протоколы'!F106+'НЧелны СТС'!F106</f>
        <v>546000</v>
      </c>
      <c r="G106" s="31">
        <f>'НЧелны протоколы'!G106+'НЧелны СТС'!G106</f>
        <v>0</v>
      </c>
      <c r="H106" s="31">
        <f>'НЧелны протоколы'!H106+'НЧелны СТС'!H106</f>
        <v>0</v>
      </c>
      <c r="I106" s="31">
        <f>'НЧелны протоколы'!I106+'НЧелны СТС'!I106</f>
        <v>17000</v>
      </c>
      <c r="J106" s="31">
        <f>'НЧелны протоколы'!J106+'НЧелны СТС'!J106</f>
        <v>2000</v>
      </c>
      <c r="K106" s="31">
        <f>'НЧелны протоколы'!K106+'НЧелны СТС'!K106</f>
        <v>0</v>
      </c>
      <c r="L106" s="31">
        <f>'НЧелны протоколы'!L106+'НЧелны СТС'!L106</f>
        <v>13896000</v>
      </c>
      <c r="M106" s="31">
        <f>'НЧелны протоколы'!M106+'НЧелны СТС'!M106</f>
        <v>0</v>
      </c>
      <c r="N106" s="31">
        <f>'НЧелны протоколы'!N106+'НЧелны СТС'!N106</f>
        <v>0</v>
      </c>
      <c r="O106" s="31">
        <f>'НЧелны протоколы'!O106+'НЧелны СТС'!O106</f>
        <v>0</v>
      </c>
      <c r="P106" s="20">
        <f t="shared" si="18"/>
        <v>15872000</v>
      </c>
      <c r="R106" s="22">
        <f>(P106+P109)*100/R57</f>
        <v>52.269300800652907</v>
      </c>
      <c r="S106" s="30" t="s">
        <v>248</v>
      </c>
    </row>
    <row r="107" spans="1:19" ht="49.5" customHeight="1">
      <c r="A107" s="24" t="s">
        <v>249</v>
      </c>
      <c r="B107" s="230" t="s">
        <v>250</v>
      </c>
      <c r="C107" s="229"/>
      <c r="D107" s="31">
        <f>'НЧелны протоколы'!D107+'НЧелны СТС'!D107</f>
        <v>215000</v>
      </c>
      <c r="E107" s="31">
        <f>'НЧелны протоколы'!E107+'НЧелны СТС'!E107</f>
        <v>0</v>
      </c>
      <c r="F107" s="31">
        <f>'НЧелны протоколы'!F107+'НЧелны СТС'!F107</f>
        <v>419634</v>
      </c>
      <c r="G107" s="31">
        <f>'НЧелны протоколы'!G107+'НЧелны СТС'!G107</f>
        <v>0</v>
      </c>
      <c r="H107" s="31">
        <f>'НЧелны протоколы'!H107+'НЧелны СТС'!H107</f>
        <v>0</v>
      </c>
      <c r="I107" s="31">
        <f>'НЧелны протоколы'!I107+'НЧелны СТС'!I107</f>
        <v>9000</v>
      </c>
      <c r="J107" s="31">
        <f>'НЧелны протоколы'!J107+'НЧелны СТС'!J107</f>
        <v>289325</v>
      </c>
      <c r="K107" s="31">
        <f>'НЧелны протоколы'!K107+'НЧелны СТС'!K107</f>
        <v>0</v>
      </c>
      <c r="L107" s="31">
        <f>'НЧелны протоколы'!L107+'НЧелны СТС'!L107</f>
        <v>4075177</v>
      </c>
      <c r="M107" s="31">
        <f>'НЧелны протоколы'!M107+'НЧелны СТС'!M107</f>
        <v>300</v>
      </c>
      <c r="N107" s="31">
        <f>'НЧелны протоколы'!N107+'НЧелны СТС'!N107</f>
        <v>0</v>
      </c>
      <c r="O107" s="31">
        <f>'НЧелны протоколы'!O107+'НЧелны СТС'!O107</f>
        <v>0</v>
      </c>
      <c r="P107" s="20">
        <f t="shared" si="18"/>
        <v>5008436</v>
      </c>
    </row>
    <row r="108" spans="1:19" ht="54" customHeight="1">
      <c r="A108" s="24" t="s">
        <v>251</v>
      </c>
      <c r="B108" s="231" t="s">
        <v>252</v>
      </c>
      <c r="C108" s="232"/>
      <c r="D108" s="36">
        <f>D109+D110</f>
        <v>204537</v>
      </c>
      <c r="E108" s="36">
        <f t="shared" ref="E108:O108" si="24">E109+E110</f>
        <v>0</v>
      </c>
      <c r="F108" s="36">
        <f t="shared" si="24"/>
        <v>929659</v>
      </c>
      <c r="G108" s="36">
        <f t="shared" si="24"/>
        <v>0</v>
      </c>
      <c r="H108" s="36">
        <f t="shared" si="24"/>
        <v>0</v>
      </c>
      <c r="I108" s="36">
        <f t="shared" si="24"/>
        <v>11498</v>
      </c>
      <c r="J108" s="36">
        <f t="shared" si="24"/>
        <v>1475990</v>
      </c>
      <c r="K108" s="36">
        <f t="shared" si="24"/>
        <v>0</v>
      </c>
      <c r="L108" s="36">
        <f t="shared" si="24"/>
        <v>17743736</v>
      </c>
      <c r="M108" s="36">
        <f t="shared" si="24"/>
        <v>0</v>
      </c>
      <c r="N108" s="36">
        <f t="shared" si="24"/>
        <v>0</v>
      </c>
      <c r="O108" s="36">
        <f t="shared" si="24"/>
        <v>0</v>
      </c>
      <c r="P108" s="20">
        <f t="shared" si="18"/>
        <v>20365420</v>
      </c>
      <c r="R108" s="22">
        <f>P108*100/P104</f>
        <v>49.375675461796696</v>
      </c>
      <c r="S108" s="30" t="s">
        <v>253</v>
      </c>
    </row>
    <row r="109" spans="1:19" ht="45" customHeight="1">
      <c r="A109" s="37" t="s">
        <v>254</v>
      </c>
      <c r="B109" s="230" t="s">
        <v>247</v>
      </c>
      <c r="C109" s="229"/>
      <c r="D109" s="31">
        <f>'НЧелны протоколы'!D109+'НЧелны СТС'!D109</f>
        <v>174478</v>
      </c>
      <c r="E109" s="31">
        <f>'НЧелны протоколы'!E109+'НЧелны СТС'!E109</f>
        <v>0</v>
      </c>
      <c r="F109" s="31">
        <f>'НЧелны протоколы'!F109+'НЧелны СТС'!F109</f>
        <v>65334</v>
      </c>
      <c r="G109" s="31">
        <f>'НЧелны протоколы'!G109+'НЧелны СТС'!G109</f>
        <v>0</v>
      </c>
      <c r="H109" s="31">
        <f>'НЧелны протоколы'!H109+'НЧелны СТС'!H109</f>
        <v>0</v>
      </c>
      <c r="I109" s="31">
        <f>'НЧелны протоколы'!I109+'НЧелны СТС'!I109</f>
        <v>1000</v>
      </c>
      <c r="J109" s="31">
        <f>'НЧелны протоколы'!J109+'НЧелны СТС'!J109</f>
        <v>2000</v>
      </c>
      <c r="K109" s="31">
        <f>'НЧелны протоколы'!K109+'НЧелны СТС'!K109</f>
        <v>0</v>
      </c>
      <c r="L109" s="31">
        <f>'НЧелны протоколы'!L109+'НЧелны СТС'!L109</f>
        <v>2458300</v>
      </c>
      <c r="M109" s="31">
        <f>'НЧелны протоколы'!M109+'НЧелны СТС'!M109</f>
        <v>0</v>
      </c>
      <c r="N109" s="31">
        <f>'НЧелны протоколы'!N109+'НЧелны СТС'!N109</f>
        <v>0</v>
      </c>
      <c r="O109" s="31">
        <f>'НЧелны протоколы'!O109+'НЧелны СТС'!O109</f>
        <v>0</v>
      </c>
      <c r="P109" s="20">
        <f t="shared" si="18"/>
        <v>2701112</v>
      </c>
      <c r="R109" s="22">
        <f>P109*100/P98</f>
        <v>17.9547460781707</v>
      </c>
      <c r="S109" s="30" t="s">
        <v>255</v>
      </c>
    </row>
    <row r="110" spans="1:19" ht="47.25" customHeight="1">
      <c r="A110" s="24" t="s">
        <v>256</v>
      </c>
      <c r="B110" s="230" t="s">
        <v>257</v>
      </c>
      <c r="C110" s="229"/>
      <c r="D110" s="31">
        <f>'НЧелны протоколы'!D110+'НЧелны СТС'!D110</f>
        <v>30059</v>
      </c>
      <c r="E110" s="31">
        <f>'НЧелны протоколы'!E110+'НЧелны СТС'!E110</f>
        <v>0</v>
      </c>
      <c r="F110" s="31">
        <f>'НЧелны протоколы'!F110+'НЧелны СТС'!F110</f>
        <v>864325</v>
      </c>
      <c r="G110" s="31">
        <f>'НЧелны протоколы'!G110+'НЧелны СТС'!G110</f>
        <v>0</v>
      </c>
      <c r="H110" s="31">
        <f>'НЧелны протоколы'!H110+'НЧелны СТС'!H110</f>
        <v>0</v>
      </c>
      <c r="I110" s="31">
        <f>'НЧелны протоколы'!I110+'НЧелны СТС'!I110</f>
        <v>10498</v>
      </c>
      <c r="J110" s="31">
        <f>'НЧелны протоколы'!J110+'НЧелны СТС'!J110</f>
        <v>1473990</v>
      </c>
      <c r="K110" s="31">
        <f>'НЧелны протоколы'!K110+'НЧелны СТС'!K110</f>
        <v>0</v>
      </c>
      <c r="L110" s="31">
        <f>'НЧелны протоколы'!L110+'НЧелны СТС'!L110</f>
        <v>15285436</v>
      </c>
      <c r="M110" s="31">
        <f>'НЧелны протоколы'!M110+'НЧелны СТС'!M110</f>
        <v>0</v>
      </c>
      <c r="N110" s="31">
        <f>'НЧелны протоколы'!N110+'НЧелны СТС'!N110</f>
        <v>0</v>
      </c>
      <c r="O110" s="31">
        <f>'НЧелны протоколы'!O110+'НЧелны СТС'!O110</f>
        <v>0</v>
      </c>
      <c r="P110" s="20">
        <f t="shared" si="18"/>
        <v>17664308</v>
      </c>
      <c r="R110" s="22">
        <f>P110*100/P102</f>
        <v>151.15786411090193</v>
      </c>
      <c r="S110" s="30" t="s">
        <v>258</v>
      </c>
    </row>
    <row r="111" spans="1:19" ht="55.5" customHeight="1">
      <c r="A111" s="24" t="s">
        <v>259</v>
      </c>
      <c r="B111" s="233" t="s">
        <v>260</v>
      </c>
      <c r="C111" s="234"/>
      <c r="D111" s="38">
        <f>D57-D75-D106-D109</f>
        <v>1941522</v>
      </c>
      <c r="E111" s="38">
        <f t="shared" ref="E111:O111" si="25">E57-E75-E106-E109</f>
        <v>0</v>
      </c>
      <c r="F111" s="38">
        <f t="shared" si="25"/>
        <v>2523666</v>
      </c>
      <c r="G111" s="38">
        <f t="shared" si="25"/>
        <v>0</v>
      </c>
      <c r="H111" s="38">
        <f t="shared" si="25"/>
        <v>0</v>
      </c>
      <c r="I111" s="38">
        <f t="shared" si="25"/>
        <v>29000</v>
      </c>
      <c r="J111" s="38">
        <f t="shared" si="25"/>
        <v>0</v>
      </c>
      <c r="K111" s="38">
        <f t="shared" si="25"/>
        <v>0</v>
      </c>
      <c r="L111" s="38">
        <f t="shared" si="25"/>
        <v>12466200</v>
      </c>
      <c r="M111" s="38">
        <f t="shared" si="25"/>
        <v>0</v>
      </c>
      <c r="N111" s="38">
        <f t="shared" si="25"/>
        <v>0</v>
      </c>
      <c r="O111" s="38">
        <f t="shared" si="25"/>
        <v>0</v>
      </c>
      <c r="P111" s="20">
        <f t="shared" si="18"/>
        <v>16960388</v>
      </c>
    </row>
    <row r="112" spans="1:19" ht="71.25" customHeight="1">
      <c r="A112" s="24" t="s">
        <v>261</v>
      </c>
      <c r="B112" s="233" t="s">
        <v>262</v>
      </c>
      <c r="C112" s="234"/>
      <c r="D112" s="38">
        <f>D113+D114</f>
        <v>1175522</v>
      </c>
      <c r="E112" s="38">
        <f t="shared" ref="E112:O112" si="26">E113+E114</f>
        <v>0</v>
      </c>
      <c r="F112" s="38">
        <f t="shared" si="26"/>
        <v>6188360</v>
      </c>
      <c r="G112" s="38">
        <f t="shared" si="26"/>
        <v>0</v>
      </c>
      <c r="H112" s="38">
        <f t="shared" si="26"/>
        <v>0</v>
      </c>
      <c r="I112" s="38">
        <f t="shared" si="26"/>
        <v>36500</v>
      </c>
      <c r="J112" s="38">
        <f t="shared" si="26"/>
        <v>5083271</v>
      </c>
      <c r="K112" s="38">
        <f t="shared" si="26"/>
        <v>0</v>
      </c>
      <c r="L112" s="38">
        <f t="shared" si="26"/>
        <v>13792395</v>
      </c>
      <c r="M112" s="38">
        <f t="shared" si="26"/>
        <v>0</v>
      </c>
      <c r="N112" s="38">
        <f t="shared" si="26"/>
        <v>0</v>
      </c>
      <c r="O112" s="38">
        <f t="shared" si="26"/>
        <v>0</v>
      </c>
      <c r="P112" s="20">
        <f t="shared" si="18"/>
        <v>26276048</v>
      </c>
    </row>
    <row r="113" spans="1:16" ht="49.5" customHeight="1">
      <c r="A113" s="24" t="s">
        <v>263</v>
      </c>
      <c r="B113" s="233" t="s">
        <v>264</v>
      </c>
      <c r="C113" s="234"/>
      <c r="D113" s="38">
        <f t="shared" ref="D113:O113" si="27">D98-D109</f>
        <v>1174522</v>
      </c>
      <c r="E113" s="38">
        <f t="shared" si="27"/>
        <v>0</v>
      </c>
      <c r="F113" s="38">
        <f t="shared" si="27"/>
        <v>1801666</v>
      </c>
      <c r="G113" s="38">
        <f t="shared" si="27"/>
        <v>0</v>
      </c>
      <c r="H113" s="38">
        <f t="shared" si="27"/>
        <v>0</v>
      </c>
      <c r="I113" s="38">
        <f t="shared" si="27"/>
        <v>12000</v>
      </c>
      <c r="J113" s="38">
        <f t="shared" si="27"/>
        <v>0</v>
      </c>
      <c r="K113" s="38">
        <f t="shared" si="27"/>
        <v>0</v>
      </c>
      <c r="L113" s="38">
        <f t="shared" si="27"/>
        <v>9354700</v>
      </c>
      <c r="M113" s="38">
        <f t="shared" si="27"/>
        <v>0</v>
      </c>
      <c r="N113" s="38">
        <f t="shared" si="27"/>
        <v>0</v>
      </c>
      <c r="O113" s="38">
        <f t="shared" si="27"/>
        <v>0</v>
      </c>
      <c r="P113" s="20">
        <f t="shared" si="18"/>
        <v>12342888</v>
      </c>
    </row>
    <row r="114" spans="1:16" ht="47.25" customHeight="1">
      <c r="A114" s="24" t="s">
        <v>265</v>
      </c>
      <c r="B114" s="235" t="s">
        <v>266</v>
      </c>
      <c r="C114" s="236"/>
      <c r="D114" s="31">
        <f>'НЧелны протоколы'!D114+'НЧелны СТС'!D114</f>
        <v>1000</v>
      </c>
      <c r="E114" s="31">
        <f>'НЧелны протоколы'!E114+'НЧелны СТС'!E114</f>
        <v>0</v>
      </c>
      <c r="F114" s="31">
        <f>'НЧелны протоколы'!F114+'НЧелны СТС'!F114</f>
        <v>4386694</v>
      </c>
      <c r="G114" s="31">
        <f>'НЧелны протоколы'!G114+'НЧелны СТС'!G114</f>
        <v>0</v>
      </c>
      <c r="H114" s="31">
        <f>'НЧелны протоколы'!H114+'НЧелны СТС'!H114</f>
        <v>0</v>
      </c>
      <c r="I114" s="31">
        <f>'НЧелны протоколы'!I114+'НЧелны СТС'!I114</f>
        <v>24500</v>
      </c>
      <c r="J114" s="31">
        <f>'НЧелны протоколы'!J114+'НЧелны СТС'!J114</f>
        <v>5083271</v>
      </c>
      <c r="K114" s="31">
        <f>'НЧелны протоколы'!K114+'НЧелны СТС'!K114</f>
        <v>0</v>
      </c>
      <c r="L114" s="31">
        <f>'НЧелны протоколы'!L114+'НЧелны СТС'!L114</f>
        <v>4437695</v>
      </c>
      <c r="M114" s="31">
        <f>'НЧелны протоколы'!M114+'НЧелны СТС'!M114</f>
        <v>0</v>
      </c>
      <c r="N114" s="31">
        <f>'НЧелны протоколы'!N114+'НЧелны СТС'!N114</f>
        <v>0</v>
      </c>
      <c r="O114" s="31">
        <f>'НЧелны протоколы'!O114+'НЧелны СТС'!O114</f>
        <v>0</v>
      </c>
      <c r="P114" s="20">
        <f t="shared" si="18"/>
        <v>13933160</v>
      </c>
    </row>
    <row r="115" spans="1:16" ht="103.5" customHeight="1">
      <c r="A115" s="24" t="s">
        <v>267</v>
      </c>
      <c r="B115" s="230" t="s">
        <v>268</v>
      </c>
      <c r="C115" s="229"/>
      <c r="D115" s="31">
        <f>'НЧелны протоколы'!D115+'НЧелны СТС'!D115</f>
        <v>85</v>
      </c>
      <c r="E115" s="31">
        <f>'НЧелны протоколы'!E115+'НЧелны СТС'!E115</f>
        <v>0</v>
      </c>
      <c r="F115" s="31">
        <f>'НЧелны протоколы'!F115+'НЧелны СТС'!F115</f>
        <v>1200</v>
      </c>
      <c r="G115" s="31">
        <f>'НЧелны протоколы'!G115+'НЧелны СТС'!G115</f>
        <v>0</v>
      </c>
      <c r="H115" s="31">
        <f>'НЧелны протоколы'!H115+'НЧелны СТС'!H115</f>
        <v>0</v>
      </c>
      <c r="I115" s="31">
        <f>'НЧелны протоколы'!I115+'НЧелны СТС'!I115</f>
        <v>94</v>
      </c>
      <c r="J115" s="31">
        <f>'НЧелны протоколы'!J115+'НЧелны СТС'!J115</f>
        <v>810</v>
      </c>
      <c r="K115" s="31">
        <f>'НЧелны протоколы'!K115+'НЧелны СТС'!K115</f>
        <v>0</v>
      </c>
      <c r="L115" s="31">
        <f>'НЧелны протоколы'!L115+'НЧелны СТС'!L115</f>
        <v>9715</v>
      </c>
      <c r="M115" s="31">
        <f>'НЧелны протоколы'!M115+'НЧелны СТС'!M115</f>
        <v>0</v>
      </c>
      <c r="N115" s="31">
        <f>'НЧелны протоколы'!N115+'НЧелны СТС'!N115</f>
        <v>0</v>
      </c>
      <c r="O115" s="31">
        <f>'НЧелны протоколы'!O115+'НЧелны СТС'!O115</f>
        <v>0</v>
      </c>
      <c r="P115" s="20">
        <f t="shared" si="18"/>
        <v>11904</v>
      </c>
    </row>
    <row r="116" spans="1:16" ht="134.25" customHeight="1">
      <c r="A116" s="24" t="s">
        <v>269</v>
      </c>
      <c r="B116" s="230" t="s">
        <v>270</v>
      </c>
      <c r="C116" s="229"/>
      <c r="D116" s="31">
        <f>'НЧелны протоколы'!D116+'НЧелны СТС'!D116</f>
        <v>1</v>
      </c>
      <c r="E116" s="31">
        <f>'НЧелны протоколы'!E116+'НЧелны СТС'!E116</f>
        <v>0</v>
      </c>
      <c r="F116" s="31">
        <f>'НЧелны протоколы'!F116+'НЧелны СТС'!F116</f>
        <v>446</v>
      </c>
      <c r="G116" s="31">
        <f>'НЧелны протоколы'!G116+'НЧелны СТС'!G116</f>
        <v>0</v>
      </c>
      <c r="H116" s="31">
        <f>'НЧелны протоколы'!H116+'НЧелны СТС'!H116</f>
        <v>0</v>
      </c>
      <c r="I116" s="31">
        <f>'НЧелны протоколы'!I116+'НЧелны СТС'!I116</f>
        <v>0</v>
      </c>
      <c r="J116" s="31">
        <f>'НЧелны протоколы'!J116+'НЧелны СТС'!J116</f>
        <v>275</v>
      </c>
      <c r="K116" s="31">
        <f>'НЧелны протоколы'!K116+'НЧелны СТС'!K116</f>
        <v>0</v>
      </c>
      <c r="L116" s="31">
        <f>'НЧелны протоколы'!L116+'НЧелны СТС'!L116</f>
        <v>22</v>
      </c>
      <c r="M116" s="31">
        <f>'НЧелны протоколы'!M116+'НЧелны СТС'!M116</f>
        <v>0</v>
      </c>
      <c r="N116" s="31">
        <f>'НЧелны протоколы'!N116+'НЧелны СТС'!N116</f>
        <v>0</v>
      </c>
      <c r="O116" s="31">
        <f>'НЧелны протоколы'!O116+'НЧелны СТС'!O116</f>
        <v>0</v>
      </c>
      <c r="P116" s="20">
        <f t="shared" si="18"/>
        <v>744</v>
      </c>
    </row>
    <row r="117" spans="1:16" ht="113.25" customHeight="1">
      <c r="A117" s="24" t="s">
        <v>271</v>
      </c>
      <c r="B117" s="208" t="s">
        <v>272</v>
      </c>
      <c r="C117" s="209"/>
      <c r="D117" s="31">
        <f>'НЧелны протоколы'!D117+'НЧелны СТС'!D117</f>
        <v>18</v>
      </c>
      <c r="E117" s="31">
        <f>'НЧелны протоколы'!E117+'НЧелны СТС'!E117</f>
        <v>0</v>
      </c>
      <c r="F117" s="31">
        <f>'НЧелны протоколы'!F117+'НЧелны СТС'!F117</f>
        <v>114</v>
      </c>
      <c r="G117" s="31">
        <f>'НЧелны протоколы'!G117+'НЧелны СТС'!G117</f>
        <v>0</v>
      </c>
      <c r="H117" s="31">
        <f>'НЧелны протоколы'!H117+'НЧелны СТС'!H117</f>
        <v>0</v>
      </c>
      <c r="I117" s="31">
        <f>'НЧелны протоколы'!I117+'НЧелны СТС'!I117</f>
        <v>1</v>
      </c>
      <c r="J117" s="31">
        <f>'НЧелны протоколы'!J117+'НЧелны СТС'!J117</f>
        <v>0</v>
      </c>
      <c r="K117" s="31">
        <f>'НЧелны протоколы'!K117+'НЧелны СТС'!K117</f>
        <v>0</v>
      </c>
      <c r="L117" s="31">
        <f>'НЧелны протоколы'!L117+'НЧелны СТС'!L117</f>
        <v>5</v>
      </c>
      <c r="M117" s="31">
        <f>'НЧелны протоколы'!M117+'НЧелны СТС'!M117</f>
        <v>0</v>
      </c>
      <c r="N117" s="31">
        <f>'НЧелны протоколы'!N117+'НЧелны СТС'!N117</f>
        <v>0</v>
      </c>
      <c r="O117" s="31">
        <f>'НЧелны протоколы'!O117+'НЧелны СТС'!O117</f>
        <v>0</v>
      </c>
      <c r="P117" s="20">
        <f t="shared" si="18"/>
        <v>138</v>
      </c>
    </row>
    <row r="118" spans="1:16" ht="70.5" customHeight="1">
      <c r="A118" s="24" t="s">
        <v>273</v>
      </c>
      <c r="B118" s="237" t="s">
        <v>274</v>
      </c>
      <c r="C118" s="237"/>
      <c r="D118" s="31">
        <f>'НЧелны протоколы'!D118+'НЧелны СТС'!D118</f>
        <v>7</v>
      </c>
      <c r="E118" s="31">
        <f>'НЧелны протоколы'!E118+'НЧелны СТС'!E118</f>
        <v>0</v>
      </c>
      <c r="F118" s="31">
        <f>'НЧелны протоколы'!F118+'НЧелны СТС'!F118</f>
        <v>2088</v>
      </c>
      <c r="G118" s="31">
        <f>'НЧелны протоколы'!G118+'НЧелны СТС'!G118</f>
        <v>0</v>
      </c>
      <c r="H118" s="31">
        <f>'НЧелны протоколы'!H118+'НЧелны СТС'!H118</f>
        <v>0</v>
      </c>
      <c r="I118" s="31">
        <f>'НЧелны протоколы'!I118+'НЧелны СТС'!I118</f>
        <v>15</v>
      </c>
      <c r="J118" s="31">
        <f>'НЧелны протоколы'!J118+'НЧелны СТС'!J118</f>
        <v>423</v>
      </c>
      <c r="K118" s="31">
        <f>'НЧелны протоколы'!K118+'НЧелны СТС'!K118</f>
        <v>0</v>
      </c>
      <c r="L118" s="31">
        <f>'НЧелны протоколы'!L118+'НЧелны СТС'!L118</f>
        <v>1548</v>
      </c>
      <c r="M118" s="31">
        <f>'НЧелны протоколы'!M118+'НЧелны СТС'!M118</f>
        <v>269</v>
      </c>
      <c r="N118" s="31">
        <f>'НЧелны протоколы'!N118+'НЧелны СТС'!N118</f>
        <v>0</v>
      </c>
      <c r="O118" s="31">
        <f>'НЧелны протоколы'!O118+'НЧелны СТС'!O118</f>
        <v>0</v>
      </c>
      <c r="P118" s="20">
        <f t="shared" si="18"/>
        <v>4350</v>
      </c>
    </row>
    <row r="119" spans="1:16" ht="71.25" customHeight="1">
      <c r="A119" s="24" t="s">
        <v>275</v>
      </c>
      <c r="B119" s="237" t="s">
        <v>276</v>
      </c>
      <c r="C119" s="237"/>
      <c r="D119" s="31">
        <f>'НЧелны протоколы'!D119+'НЧелны СТС'!D119</f>
        <v>346000</v>
      </c>
      <c r="E119" s="31">
        <f>'НЧелны протоколы'!E119+'НЧелны СТС'!E119</f>
        <v>0</v>
      </c>
      <c r="F119" s="31">
        <f>'НЧелны протоколы'!F119+'НЧелны СТС'!F119</f>
        <v>2505222</v>
      </c>
      <c r="G119" s="31">
        <f>'НЧелны протоколы'!G119+'НЧелны СТС'!G119</f>
        <v>0</v>
      </c>
      <c r="H119" s="31">
        <f>'НЧелны протоколы'!H119+'НЧелны СТС'!H119</f>
        <v>0</v>
      </c>
      <c r="I119" s="31">
        <f>'НЧелны протоколы'!I119+'НЧелны СТС'!I119</f>
        <v>14947</v>
      </c>
      <c r="J119" s="31">
        <f>'НЧелны протоколы'!J119+'НЧелны СТС'!J119</f>
        <v>2690355</v>
      </c>
      <c r="K119" s="31">
        <f>'НЧелны протоколы'!K119+'НЧелны СТС'!K119</f>
        <v>0</v>
      </c>
      <c r="L119" s="31">
        <f>'НЧелны протоколы'!L119+'НЧелны СТС'!L119</f>
        <v>12206258</v>
      </c>
      <c r="M119" s="31">
        <f>'НЧелны протоколы'!M119+'НЧелны СТС'!M119</f>
        <v>78259</v>
      </c>
      <c r="N119" s="31">
        <f>'НЧелны протоколы'!N119+'НЧелны СТС'!N119</f>
        <v>0</v>
      </c>
      <c r="O119" s="31">
        <f>'НЧелны протоколы'!O119+'НЧелны СТС'!O119</f>
        <v>0</v>
      </c>
      <c r="P119" s="40">
        <f t="shared" si="18"/>
        <v>17841041</v>
      </c>
    </row>
    <row r="120" spans="1:16" ht="15.75">
      <c r="A120" s="215" t="s">
        <v>277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19">
        <f>P121+P122+P123</f>
        <v>335</v>
      </c>
    </row>
    <row r="121" spans="1:16" ht="15.75">
      <c r="A121" s="24" t="s">
        <v>278</v>
      </c>
      <c r="B121" s="208" t="s">
        <v>279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09"/>
      <c r="P121" s="34">
        <f>'НЧелны протоколы'!P121+'НЧелны СТС'!P121</f>
        <v>8</v>
      </c>
    </row>
    <row r="122" spans="1:16" ht="15.75">
      <c r="A122" s="24" t="s">
        <v>280</v>
      </c>
      <c r="B122" s="208" t="s">
        <v>281</v>
      </c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09"/>
      <c r="P122" s="34">
        <f>'НЧелны протоколы'!P122+'НЧелны СТС'!P122</f>
        <v>326</v>
      </c>
    </row>
    <row r="123" spans="1:16" ht="15.75">
      <c r="A123" s="27" t="s">
        <v>282</v>
      </c>
      <c r="B123" s="226" t="s">
        <v>283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34">
        <f>'НЧелны протоколы'!P123+'НЧелны СТС'!P123</f>
        <v>1</v>
      </c>
    </row>
    <row r="124" spans="1:16" ht="15.75">
      <c r="A124" s="214" t="s">
        <v>284</v>
      </c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19">
        <f>P125+P126+P127</f>
        <v>42</v>
      </c>
    </row>
    <row r="125" spans="1:16" ht="15.75">
      <c r="A125" s="24" t="s">
        <v>285</v>
      </c>
      <c r="B125" s="237" t="s">
        <v>286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34">
        <f>'НЧелны протоколы'!P125+'НЧелны СТС'!P125</f>
        <v>0</v>
      </c>
    </row>
    <row r="126" spans="1:16" ht="15.75">
      <c r="A126" s="31" t="s">
        <v>287</v>
      </c>
      <c r="B126" s="237" t="s">
        <v>288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34">
        <f>'НЧелны протоколы'!P126+'НЧелны СТС'!P126</f>
        <v>10</v>
      </c>
    </row>
    <row r="127" spans="1:16" ht="15.75">
      <c r="A127" s="31" t="s">
        <v>289</v>
      </c>
      <c r="B127" s="237" t="s">
        <v>290</v>
      </c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34">
        <f>'НЧелны протоколы'!P127+'НЧелны СТС'!P127</f>
        <v>32</v>
      </c>
    </row>
    <row r="128" spans="1:16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7"/>
      <c r="P131" s="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7"/>
      <c r="P132" s="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7"/>
      <c r="P133" s="7"/>
    </row>
    <row r="134" spans="1:16">
      <c r="A134" s="7"/>
      <c r="B134" s="52" t="s">
        <v>293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6.5">
      <c r="A136" s="7"/>
      <c r="B136" s="51" t="s">
        <v>294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8.75">
      <c r="A137" s="7"/>
      <c r="B137" s="50" t="s">
        <v>295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52" t="s">
        <v>296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</sheetData>
  <sheetProtection algorithmName="SHA-512" hashValue="sMTwxLJmm/8MqND9ORvhnQCVpLdnj3wZ6czh3RkWqa7RceMCWn81EFNx8ez5qXaDf/1z61f0NcrOEBoPN8W0JQ==" saltValue="y8YgF0Z3VThb8aXglG+t/w==" spinCount="100000" sheet="1" objects="1" scenarios="1" selectLockedCells="1" selectUnlockedCells="1"/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38"/>
  <sheetViews>
    <sheetView topLeftCell="A71" zoomScale="60" workbookViewId="0">
      <selection activeCell="F115" sqref="F115"/>
    </sheetView>
  </sheetViews>
  <sheetFormatPr defaultColWidth="9.140625" defaultRowHeight="15"/>
  <cols>
    <col min="1" max="1" width="9.140625" style="7"/>
    <col min="2" max="2" width="18.5703125" style="7" customWidth="1"/>
    <col min="3" max="3" width="18.28515625" style="7" customWidth="1"/>
    <col min="4" max="11" width="9.140625" style="7"/>
    <col min="12" max="12" width="13.5703125" style="7" customWidth="1"/>
    <col min="13" max="15" width="9.140625" style="7"/>
    <col min="16" max="16" width="13.140625" style="7" customWidth="1"/>
    <col min="17" max="17" width="9.140625" style="7"/>
    <col min="18" max="18" width="20.140625" style="7" customWidth="1"/>
    <col min="19" max="16384" width="9.140625" style="7"/>
  </cols>
  <sheetData>
    <row r="1" spans="1:16" ht="15.75">
      <c r="L1" s="8"/>
      <c r="M1" s="8"/>
      <c r="N1" s="8"/>
      <c r="O1" s="9"/>
    </row>
    <row r="2" spans="1:16" ht="15.75">
      <c r="B2" s="10"/>
      <c r="D2" s="10"/>
      <c r="E2" s="10"/>
      <c r="F2" s="10"/>
      <c r="G2" s="10"/>
      <c r="H2" s="11" t="s">
        <v>87</v>
      </c>
      <c r="I2" s="10"/>
      <c r="J2" s="10"/>
      <c r="K2" s="10"/>
      <c r="L2" s="10"/>
    </row>
    <row r="3" spans="1:16" ht="15.75">
      <c r="B3" s="10"/>
      <c r="D3" s="10"/>
      <c r="E3" s="10"/>
      <c r="F3" s="10"/>
      <c r="G3" s="10"/>
      <c r="H3" s="11" t="s">
        <v>88</v>
      </c>
      <c r="I3" s="10"/>
      <c r="J3" s="10"/>
      <c r="K3" s="10"/>
      <c r="L3" s="10"/>
    </row>
    <row r="4" spans="1:16" ht="15.75">
      <c r="B4" s="10"/>
      <c r="D4" s="10"/>
      <c r="E4" s="10"/>
      <c r="F4" s="10"/>
      <c r="G4" s="10"/>
      <c r="H4" s="11" t="s">
        <v>89</v>
      </c>
      <c r="I4" s="10"/>
      <c r="J4" s="10"/>
      <c r="K4" s="10"/>
      <c r="L4" s="10"/>
    </row>
    <row r="5" spans="1:16" ht="15.75">
      <c r="B5" s="10"/>
      <c r="D5" s="10"/>
      <c r="E5" s="10"/>
      <c r="F5" s="10"/>
      <c r="G5" s="10"/>
      <c r="H5" s="11" t="s">
        <v>90</v>
      </c>
      <c r="I5" s="10"/>
      <c r="J5" s="10"/>
      <c r="K5" s="10"/>
      <c r="L5" s="10"/>
    </row>
    <row r="6" spans="1:16" ht="15.75">
      <c r="B6" s="10"/>
      <c r="D6" s="10"/>
      <c r="E6" s="10"/>
      <c r="F6" s="10"/>
      <c r="G6" s="10"/>
      <c r="H6" s="11"/>
      <c r="I6" s="10"/>
      <c r="J6" s="10"/>
      <c r="K6" s="10"/>
      <c r="L6" s="10"/>
    </row>
    <row r="7" spans="1:16" ht="15.75">
      <c r="B7" s="10"/>
      <c r="D7" s="10"/>
      <c r="E7" s="10"/>
      <c r="F7" s="10"/>
      <c r="G7" s="10"/>
      <c r="H7" s="11"/>
      <c r="I7" s="10"/>
      <c r="J7" s="10"/>
      <c r="K7" s="10"/>
      <c r="L7" s="10"/>
    </row>
    <row r="8" spans="1:16" ht="15.75">
      <c r="B8" s="10"/>
      <c r="D8" s="10"/>
      <c r="E8" s="10"/>
      <c r="F8" s="10"/>
      <c r="G8" s="10"/>
      <c r="H8" s="11"/>
      <c r="I8" s="10"/>
      <c r="J8" s="10"/>
      <c r="K8" s="10"/>
      <c r="L8" s="10"/>
    </row>
    <row r="10" spans="1:16" ht="15.75">
      <c r="A10" s="12" t="s">
        <v>91</v>
      </c>
      <c r="B10" s="196" t="s">
        <v>92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ht="85.5" customHeight="1">
      <c r="A11" s="12" t="s">
        <v>93</v>
      </c>
      <c r="B11" s="197" t="s">
        <v>94</v>
      </c>
      <c r="C11" s="197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ht="92.25" customHeight="1">
      <c r="A12" s="12" t="s">
        <v>95</v>
      </c>
      <c r="B12" s="197" t="s">
        <v>96</v>
      </c>
      <c r="C12" s="197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ht="42" customHeight="1">
      <c r="A13" s="12" t="s">
        <v>97</v>
      </c>
      <c r="B13" s="197" t="s">
        <v>98</v>
      </c>
      <c r="C13" s="197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ht="91.5" customHeight="1">
      <c r="A14" s="12" t="s">
        <v>99</v>
      </c>
      <c r="B14" s="198" t="s">
        <v>100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53.25" customHeight="1">
      <c r="A15" s="12" t="s">
        <v>101</v>
      </c>
      <c r="B15" s="197" t="s">
        <v>102</v>
      </c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.75">
      <c r="A16" s="200" t="s">
        <v>103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9" ht="15.75">
      <c r="A17" s="13"/>
      <c r="B17" s="201"/>
      <c r="C17" s="202"/>
      <c r="D17" s="201" t="s">
        <v>104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2"/>
    </row>
    <row r="18" spans="1:19" ht="31.5">
      <c r="A18" s="14" t="s">
        <v>105</v>
      </c>
      <c r="B18" s="204" t="s">
        <v>106</v>
      </c>
      <c r="C18" s="205"/>
      <c r="D18" s="14" t="s">
        <v>107</v>
      </c>
      <c r="E18" s="14" t="s">
        <v>108</v>
      </c>
      <c r="F18" s="14" t="s">
        <v>109</v>
      </c>
      <c r="G18" s="14" t="s">
        <v>110</v>
      </c>
      <c r="H18" s="14" t="s">
        <v>111</v>
      </c>
      <c r="I18" s="14" t="s">
        <v>112</v>
      </c>
      <c r="J18" s="14" t="s">
        <v>113</v>
      </c>
      <c r="K18" s="14" t="s">
        <v>114</v>
      </c>
      <c r="L18" s="14" t="s">
        <v>115</v>
      </c>
      <c r="M18" s="14" t="s">
        <v>116</v>
      </c>
      <c r="N18" s="14" t="s">
        <v>117</v>
      </c>
      <c r="O18" s="14" t="s">
        <v>118</v>
      </c>
      <c r="P18" s="13" t="s">
        <v>119</v>
      </c>
    </row>
    <row r="19" spans="1:19" ht="15.75">
      <c r="A19" s="14">
        <v>1</v>
      </c>
      <c r="B19" s="204">
        <v>2</v>
      </c>
      <c r="C19" s="205"/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7">
        <v>13</v>
      </c>
      <c r="O19" s="17">
        <v>14</v>
      </c>
      <c r="P19" s="17">
        <v>15</v>
      </c>
    </row>
    <row r="20" spans="1:19" ht="48" customHeight="1">
      <c r="A20" s="54" t="s">
        <v>120</v>
      </c>
      <c r="B20" s="243" t="s">
        <v>121</v>
      </c>
      <c r="C20" s="244"/>
      <c r="D20" s="19">
        <f>D21+D22+D23+D24</f>
        <v>0</v>
      </c>
      <c r="E20" s="19">
        <f>E21+E22+E23+E24</f>
        <v>0</v>
      </c>
      <c r="F20" s="19">
        <f t="shared" ref="F20:O20" si="0">F21+F22+F23+F24</f>
        <v>185</v>
      </c>
      <c r="G20" s="19">
        <f t="shared" si="0"/>
        <v>0</v>
      </c>
      <c r="H20" s="19">
        <f t="shared" si="0"/>
        <v>0</v>
      </c>
      <c r="I20" s="19">
        <f t="shared" si="0"/>
        <v>134</v>
      </c>
      <c r="J20" s="19">
        <f t="shared" si="0"/>
        <v>409</v>
      </c>
      <c r="K20" s="19">
        <f t="shared" si="0"/>
        <v>0</v>
      </c>
      <c r="L20" s="19">
        <f t="shared" si="0"/>
        <v>1981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20">
        <f t="shared" ref="P20:P83" si="1">D20+E20+F20+G20+H20+I20+J20+K20+L20+M20+N20+O20</f>
        <v>2709</v>
      </c>
      <c r="Q20" s="83"/>
      <c r="R20" s="83"/>
      <c r="S20" s="83"/>
    </row>
    <row r="21" spans="1:19" ht="74.25" customHeight="1">
      <c r="A21" s="54" t="s">
        <v>122</v>
      </c>
      <c r="B21" s="239" t="s">
        <v>123</v>
      </c>
      <c r="C21" s="241"/>
      <c r="D21" s="31">
        <f>'Нижнекамск протоколы'!D21+'Нижнекамск СТС'!D21</f>
        <v>0</v>
      </c>
      <c r="E21" s="31">
        <f>'Нижнекамск протоколы'!E21+'Нижнекамск СТС'!E21</f>
        <v>0</v>
      </c>
      <c r="F21" s="31">
        <f>'Нижнекамск протоколы'!F21+'Нижнекамск СТС'!F21</f>
        <v>185</v>
      </c>
      <c r="G21" s="31">
        <f>'Нижнекамск протоколы'!G21+'Нижнекамск СТС'!G21</f>
        <v>0</v>
      </c>
      <c r="H21" s="31">
        <f>'Нижнекамск протоколы'!H21+'Нижнекамск СТС'!H21</f>
        <v>0</v>
      </c>
      <c r="I21" s="31">
        <f>'Нижнекамск протоколы'!I21+'Нижнекамск СТС'!I21</f>
        <v>134</v>
      </c>
      <c r="J21" s="31">
        <f>'Нижнекамск протоколы'!J21+'Нижнекамск СТС'!J21</f>
        <v>409</v>
      </c>
      <c r="K21" s="31">
        <f>'Нижнекамск протоколы'!K21+'Нижнекамск СТС'!K21</f>
        <v>0</v>
      </c>
      <c r="L21" s="31">
        <f>'Нижнекамск протоколы'!L21+'Нижнекамск СТС'!L21</f>
        <v>1981</v>
      </c>
      <c r="M21" s="31">
        <f>'Нижнекамск протоколы'!M21+'Нижнекамск СТС'!M21</f>
        <v>0</v>
      </c>
      <c r="N21" s="31">
        <f>'Нижнекамск протоколы'!N21+'Нижнекамск СТС'!N21</f>
        <v>0</v>
      </c>
      <c r="O21" s="31">
        <f>'Нижнекамск протоколы'!O21+'Нижнекамск СТС'!O21</f>
        <v>0</v>
      </c>
      <c r="P21" s="20">
        <f t="shared" si="1"/>
        <v>2709</v>
      </c>
      <c r="Q21" s="83"/>
      <c r="R21" s="83"/>
      <c r="S21" s="83"/>
    </row>
    <row r="22" spans="1:19" ht="96.75" customHeight="1">
      <c r="A22" s="54" t="s">
        <v>124</v>
      </c>
      <c r="B22" s="239" t="s">
        <v>125</v>
      </c>
      <c r="C22" s="241"/>
      <c r="D22" s="31">
        <f>'Нижнекамск протоколы'!D22+'Нижнекамск СТС'!D22</f>
        <v>0</v>
      </c>
      <c r="E22" s="31">
        <f>'Нижнекамск протоколы'!E22+'Нижнекамск СТС'!E22</f>
        <v>0</v>
      </c>
      <c r="F22" s="31">
        <f>'Нижнекамск протоколы'!F22+'Нижнекамск СТС'!F22</f>
        <v>0</v>
      </c>
      <c r="G22" s="31">
        <f>'Нижнекамск протоколы'!G22+'Нижнекамск СТС'!G22</f>
        <v>0</v>
      </c>
      <c r="H22" s="31">
        <f>'Нижнекамск протоколы'!H22+'Нижнекамск СТС'!H22</f>
        <v>0</v>
      </c>
      <c r="I22" s="31">
        <f>'Нижнекамск протоколы'!I22+'Нижнекамск СТС'!I22</f>
        <v>0</v>
      </c>
      <c r="J22" s="31">
        <f>'Нижнекамск протоколы'!J22+'Нижнекамск СТС'!J22</f>
        <v>0</v>
      </c>
      <c r="K22" s="31">
        <f>'Нижнекамск протоколы'!K22+'Нижнекамск СТС'!K22</f>
        <v>0</v>
      </c>
      <c r="L22" s="31">
        <f>'Нижнекамск протоколы'!L22+'Нижнекамск СТС'!L22</f>
        <v>0</v>
      </c>
      <c r="M22" s="31">
        <f>'Нижнекамск протоколы'!M22+'Нижнекамск СТС'!M22</f>
        <v>0</v>
      </c>
      <c r="N22" s="31">
        <f>'Нижнекамск протоколы'!N22+'Нижнекамск СТС'!N22</f>
        <v>0</v>
      </c>
      <c r="O22" s="31">
        <f>'Нижнекамск протоколы'!O22+'Нижнекамск СТС'!O22</f>
        <v>0</v>
      </c>
      <c r="P22" s="20">
        <f t="shared" si="1"/>
        <v>0</v>
      </c>
      <c r="Q22" s="83"/>
      <c r="R22" s="83"/>
      <c r="S22" s="83"/>
    </row>
    <row r="23" spans="1:19" ht="96" customHeight="1">
      <c r="A23" s="54" t="s">
        <v>126</v>
      </c>
      <c r="B23" s="239" t="s">
        <v>127</v>
      </c>
      <c r="C23" s="241"/>
      <c r="D23" s="31">
        <f>'Нижнекамск протоколы'!D23+'Нижнекамск СТС'!D23</f>
        <v>0</v>
      </c>
      <c r="E23" s="31">
        <f>'Нижнекамск протоколы'!E23+'Нижнекамск СТС'!E23</f>
        <v>0</v>
      </c>
      <c r="F23" s="31">
        <f>'Нижнекамск протоколы'!F23+'Нижнекамск СТС'!F23</f>
        <v>0</v>
      </c>
      <c r="G23" s="31">
        <f>'Нижнекамск протоколы'!G23+'Нижнекамск СТС'!G23</f>
        <v>0</v>
      </c>
      <c r="H23" s="31">
        <f>'Нижнекамск протоколы'!H23+'Нижнекамск СТС'!H23</f>
        <v>0</v>
      </c>
      <c r="I23" s="31">
        <f>'Нижнекамск протоколы'!I23+'Нижнекамск СТС'!I23</f>
        <v>0</v>
      </c>
      <c r="J23" s="31">
        <f>'Нижнекамск протоколы'!J23+'Нижнекамск СТС'!J23</f>
        <v>0</v>
      </c>
      <c r="K23" s="31">
        <f>'Нижнекамск протоколы'!K23+'Нижнекамск СТС'!K23</f>
        <v>0</v>
      </c>
      <c r="L23" s="31">
        <f>'Нижнекамск протоколы'!L23+'Нижнекамск СТС'!L23</f>
        <v>0</v>
      </c>
      <c r="M23" s="31">
        <f>'Нижнекамск протоколы'!M23+'Нижнекамск СТС'!M23</f>
        <v>0</v>
      </c>
      <c r="N23" s="31">
        <f>'Нижнекамск протоколы'!N23+'Нижнекамск СТС'!N23</f>
        <v>0</v>
      </c>
      <c r="O23" s="31">
        <f>'Нижнекамск протоколы'!O23+'Нижнекамск СТС'!O23</f>
        <v>0</v>
      </c>
      <c r="P23" s="20">
        <f t="shared" si="1"/>
        <v>0</v>
      </c>
      <c r="Q23" s="83"/>
      <c r="R23" s="83"/>
      <c r="S23" s="83"/>
    </row>
    <row r="24" spans="1:19" ht="26.25" customHeight="1">
      <c r="A24" s="54" t="s">
        <v>128</v>
      </c>
      <c r="B24" s="239" t="s">
        <v>129</v>
      </c>
      <c r="C24" s="241"/>
      <c r="D24" s="31">
        <f>'Нижнекамск протоколы'!D24+'Нижнекамск СТС'!D24</f>
        <v>0</v>
      </c>
      <c r="E24" s="31">
        <f>'Нижнекамск протоколы'!E24+'Нижнекамск СТС'!E24</f>
        <v>0</v>
      </c>
      <c r="F24" s="31">
        <f>'Нижнекамск протоколы'!F24+'Нижнекамск СТС'!F24</f>
        <v>0</v>
      </c>
      <c r="G24" s="31">
        <f>'Нижнекамск протоколы'!G24+'Нижнекамск СТС'!G24</f>
        <v>0</v>
      </c>
      <c r="H24" s="31">
        <f>'Нижнекамск протоколы'!H24+'Нижнекамск СТС'!H24</f>
        <v>0</v>
      </c>
      <c r="I24" s="31">
        <f>'Нижнекамск протоколы'!I24+'Нижнекамск СТС'!I24</f>
        <v>0</v>
      </c>
      <c r="J24" s="31">
        <f>'Нижнекамск протоколы'!J24+'Нижнекамск СТС'!J24</f>
        <v>0</v>
      </c>
      <c r="K24" s="31">
        <f>'Нижнекамск протоколы'!K24+'Нижнекамск СТС'!K24</f>
        <v>0</v>
      </c>
      <c r="L24" s="31">
        <f>'Нижнекамск протоколы'!L24+'Нижнекамск СТС'!L24</f>
        <v>0</v>
      </c>
      <c r="M24" s="31">
        <f>'Нижнекамск протоколы'!M24+'Нижнекамск СТС'!M24</f>
        <v>0</v>
      </c>
      <c r="N24" s="31">
        <f>'Нижнекамск протоколы'!N24+'Нижнекамск СТС'!N24</f>
        <v>0</v>
      </c>
      <c r="O24" s="31">
        <f>'Нижнекамск протоколы'!O24+'Нижнекамск СТС'!O24</f>
        <v>0</v>
      </c>
      <c r="P24" s="20">
        <f t="shared" si="1"/>
        <v>0</v>
      </c>
      <c r="Q24" s="83"/>
      <c r="R24" s="83"/>
      <c r="S24" s="83"/>
    </row>
    <row r="25" spans="1:19" ht="48" customHeight="1">
      <c r="A25" s="54" t="s">
        <v>130</v>
      </c>
      <c r="B25" s="239" t="s">
        <v>131</v>
      </c>
      <c r="C25" s="241"/>
      <c r="D25" s="31">
        <f>'Нижнекамск протоколы'!D25+'Нижнекамск СТС'!D25</f>
        <v>0</v>
      </c>
      <c r="E25" s="31">
        <f>'Нижнекамск протоколы'!E25+'Нижнекамск СТС'!E25</f>
        <v>0</v>
      </c>
      <c r="F25" s="31">
        <f>'Нижнекамск протоколы'!F25+'Нижнекамск СТС'!F25</f>
        <v>0</v>
      </c>
      <c r="G25" s="31">
        <f>'Нижнекамск протоколы'!G25+'Нижнекамск СТС'!G25</f>
        <v>0</v>
      </c>
      <c r="H25" s="31">
        <f>'Нижнекамск протоколы'!H25+'Нижнекамск СТС'!H25</f>
        <v>0</v>
      </c>
      <c r="I25" s="31">
        <f>'Нижнекамск протоколы'!I25+'Нижнекамск СТС'!I25</f>
        <v>0</v>
      </c>
      <c r="J25" s="31">
        <f>'Нижнекамск протоколы'!J25+'Нижнекамск СТС'!J25</f>
        <v>0</v>
      </c>
      <c r="K25" s="31">
        <f>'Нижнекамск протоколы'!K25+'Нижнекамск СТС'!K25</f>
        <v>0</v>
      </c>
      <c r="L25" s="31">
        <f>'Нижнекамск протоколы'!L25+'Нижнекамск СТС'!L25</f>
        <v>0</v>
      </c>
      <c r="M25" s="31">
        <f>'Нижнекамск протоколы'!M25+'Нижнекамск СТС'!M25</f>
        <v>0</v>
      </c>
      <c r="N25" s="31">
        <f>'Нижнекамск протоколы'!N25+'Нижнекамск СТС'!N25</f>
        <v>0</v>
      </c>
      <c r="O25" s="31">
        <f>'Нижнекамск протоколы'!O25+'Нижнекамск СТС'!O25</f>
        <v>0</v>
      </c>
      <c r="P25" s="20">
        <f t="shared" si="1"/>
        <v>0</v>
      </c>
      <c r="Q25" s="83"/>
      <c r="R25" s="84">
        <f>P25*100/P20</f>
        <v>0</v>
      </c>
      <c r="S25" s="83"/>
    </row>
    <row r="26" spans="1:19" ht="79.5" customHeight="1">
      <c r="A26" s="54" t="s">
        <v>132</v>
      </c>
      <c r="B26" s="239" t="s">
        <v>133</v>
      </c>
      <c r="C26" s="241"/>
      <c r="D26" s="31">
        <f>'Нижнекамск протоколы'!D26+'Нижнекамск СТС'!D26</f>
        <v>0</v>
      </c>
      <c r="E26" s="31">
        <f>'Нижнекамск протоколы'!E26+'Нижнекамск СТС'!E26</f>
        <v>0</v>
      </c>
      <c r="F26" s="31">
        <f>'Нижнекамск протоколы'!F26+'Нижнекамск СТС'!F26</f>
        <v>0</v>
      </c>
      <c r="G26" s="31">
        <f>'Нижнекамск протоколы'!G26+'Нижнекамск СТС'!G26</f>
        <v>0</v>
      </c>
      <c r="H26" s="31">
        <f>'Нижнекамск протоколы'!H26+'Нижнекамск СТС'!H26</f>
        <v>0</v>
      </c>
      <c r="I26" s="31">
        <f>'Нижнекамск протоколы'!I26+'Нижнекамск СТС'!I26</f>
        <v>0</v>
      </c>
      <c r="J26" s="31">
        <f>'Нижнекамск протоколы'!J26+'Нижнекамск СТС'!J26</f>
        <v>0</v>
      </c>
      <c r="K26" s="31">
        <f>'Нижнекамск протоколы'!K26+'Нижнекамск СТС'!K26</f>
        <v>0</v>
      </c>
      <c r="L26" s="31">
        <f>'Нижнекамск протоколы'!L26+'Нижнекамск СТС'!L26</f>
        <v>0</v>
      </c>
      <c r="M26" s="31">
        <f>'Нижнекамск протоколы'!M26+'Нижнекамск СТС'!M26</f>
        <v>0</v>
      </c>
      <c r="N26" s="31">
        <f>'Нижнекамск протоколы'!N26+'Нижнекамск СТС'!N26</f>
        <v>0</v>
      </c>
      <c r="O26" s="31">
        <f>'Нижнекамск протоколы'!O26+'Нижнекамск СТС'!O26</f>
        <v>0</v>
      </c>
      <c r="P26" s="20">
        <f t="shared" si="1"/>
        <v>0</v>
      </c>
      <c r="Q26" s="83"/>
      <c r="R26" s="83"/>
      <c r="S26" s="83"/>
    </row>
    <row r="27" spans="1:19" ht="68.25" customHeight="1">
      <c r="A27" s="54" t="s">
        <v>134</v>
      </c>
      <c r="B27" s="243" t="s">
        <v>135</v>
      </c>
      <c r="C27" s="244"/>
      <c r="D27" s="23">
        <f>IF(D28+D29+D30+D31=D34+D49, SUM(D28+D29+D30+D31),"Ошибка! Проверьте правильность заполнения пунктов 9, 10 и 11")</f>
        <v>0</v>
      </c>
      <c r="E27" s="23">
        <f t="shared" ref="E27:O27" si="2">IF(E28+E29+E30+E31=E34+E49, SUM(E28+E29+E30+E31),"Ошибка! Проверьте правильность заполнения пунктов 9, 10 и 11")</f>
        <v>0</v>
      </c>
      <c r="F27" s="23">
        <f t="shared" si="2"/>
        <v>185</v>
      </c>
      <c r="G27" s="23">
        <f t="shared" si="2"/>
        <v>0</v>
      </c>
      <c r="H27" s="23">
        <f t="shared" si="2"/>
        <v>0</v>
      </c>
      <c r="I27" s="23">
        <f t="shared" si="2"/>
        <v>134</v>
      </c>
      <c r="J27" s="23">
        <f t="shared" si="2"/>
        <v>409</v>
      </c>
      <c r="K27" s="23">
        <f t="shared" si="2"/>
        <v>0</v>
      </c>
      <c r="L27" s="23">
        <f t="shared" si="2"/>
        <v>1981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0">
        <f t="shared" si="1"/>
        <v>2709</v>
      </c>
      <c r="Q27" s="83"/>
      <c r="R27" s="83"/>
      <c r="S27" s="83"/>
    </row>
    <row r="28" spans="1:19" ht="15.75">
      <c r="A28" s="14" t="s">
        <v>136</v>
      </c>
      <c r="B28" s="239" t="s">
        <v>137</v>
      </c>
      <c r="C28" s="241"/>
      <c r="D28" s="31">
        <f>'Нижнекамск протоколы'!D28+'Нижнекамск СТС'!D28</f>
        <v>0</v>
      </c>
      <c r="E28" s="31">
        <f>'Нижнекамск протоколы'!E28+'Нижнекамск СТС'!E28</f>
        <v>0</v>
      </c>
      <c r="F28" s="31">
        <f>'Нижнекамск протоколы'!F28+'Нижнекамск СТС'!F28</f>
        <v>185</v>
      </c>
      <c r="G28" s="31">
        <f>'Нижнекамск протоколы'!G28+'Нижнекамск СТС'!G28</f>
        <v>0</v>
      </c>
      <c r="H28" s="31">
        <f>'Нижнекамск протоколы'!H28+'Нижнекамск СТС'!H28</f>
        <v>0</v>
      </c>
      <c r="I28" s="31">
        <f>'Нижнекамск протоколы'!I28+'Нижнекамск СТС'!I28</f>
        <v>122</v>
      </c>
      <c r="J28" s="31">
        <f>'Нижнекамск протоколы'!J28+'Нижнекамск СТС'!J28</f>
        <v>236</v>
      </c>
      <c r="K28" s="31">
        <f>'Нижнекамск протоколы'!K28+'Нижнекамск СТС'!K28</f>
        <v>0</v>
      </c>
      <c r="L28" s="31">
        <f>'Нижнекамск протоколы'!L28+'Нижнекамск СТС'!L28</f>
        <v>1951</v>
      </c>
      <c r="M28" s="31">
        <f>'Нижнекамск протоколы'!M28+'Нижнекамск СТС'!M28</f>
        <v>0</v>
      </c>
      <c r="N28" s="31">
        <f>'Нижнекамск протоколы'!N28+'Нижнекамск СТС'!N28</f>
        <v>0</v>
      </c>
      <c r="O28" s="31">
        <f>'Нижнекамск протоколы'!O28+'Нижнекамск СТС'!O28</f>
        <v>0</v>
      </c>
      <c r="P28" s="20">
        <f t="shared" si="1"/>
        <v>2494</v>
      </c>
      <c r="Q28" s="83"/>
      <c r="R28" s="83"/>
      <c r="S28" s="83"/>
    </row>
    <row r="29" spans="1:19" ht="15.75">
      <c r="A29" s="14" t="s">
        <v>138</v>
      </c>
      <c r="B29" s="239" t="s">
        <v>139</v>
      </c>
      <c r="C29" s="241"/>
      <c r="D29" s="31">
        <f>'Нижнекамск протоколы'!D29+'Нижнекамск СТС'!D29</f>
        <v>0</v>
      </c>
      <c r="E29" s="31">
        <f>'Нижнекамск протоколы'!E29+'Нижнекамск СТС'!E29</f>
        <v>0</v>
      </c>
      <c r="F29" s="31">
        <f>'Нижнекамск протоколы'!F29+'Нижнекамск СТС'!F29</f>
        <v>0</v>
      </c>
      <c r="G29" s="31">
        <f>'Нижнекамск протоколы'!G29+'Нижнекамск СТС'!G29</f>
        <v>0</v>
      </c>
      <c r="H29" s="31">
        <f>'Нижнекамск протоколы'!H29+'Нижнекамск СТС'!H29</f>
        <v>0</v>
      </c>
      <c r="I29" s="31">
        <f>'Нижнекамск протоколы'!I29+'Нижнекамск СТС'!I29</f>
        <v>3</v>
      </c>
      <c r="J29" s="31">
        <f>'Нижнекамск протоколы'!J29+'Нижнекамск СТС'!J29</f>
        <v>17</v>
      </c>
      <c r="K29" s="31">
        <f>'Нижнекамск протоколы'!K29+'Нижнекамск СТС'!K29</f>
        <v>0</v>
      </c>
      <c r="L29" s="31">
        <f>'Нижнекамск протоколы'!L29+'Нижнекамск СТС'!L29</f>
        <v>30</v>
      </c>
      <c r="M29" s="31">
        <f>'Нижнекамск протоколы'!M29+'Нижнекамск СТС'!M29</f>
        <v>0</v>
      </c>
      <c r="N29" s="31">
        <f>'Нижнекамск протоколы'!N29+'Нижнекамск СТС'!N29</f>
        <v>0</v>
      </c>
      <c r="O29" s="31">
        <f>'Нижнекамск протоколы'!O29+'Нижнекамск СТС'!O29</f>
        <v>0</v>
      </c>
      <c r="P29" s="20">
        <f t="shared" si="1"/>
        <v>50</v>
      </c>
      <c r="Q29" s="83"/>
      <c r="R29" s="83"/>
      <c r="S29" s="83"/>
    </row>
    <row r="30" spans="1:19" ht="15.75">
      <c r="A30" s="14" t="s">
        <v>140</v>
      </c>
      <c r="B30" s="239" t="s">
        <v>141</v>
      </c>
      <c r="C30" s="241"/>
      <c r="D30" s="31">
        <f>'Нижнекамск протоколы'!D30+'Нижнекамск СТС'!D30</f>
        <v>0</v>
      </c>
      <c r="E30" s="31">
        <f>'Нижнекамск протоколы'!E30+'Нижнекамск СТС'!E30</f>
        <v>0</v>
      </c>
      <c r="F30" s="31">
        <f>'Нижнекамск протоколы'!F30+'Нижнекамск СТС'!F30</f>
        <v>0</v>
      </c>
      <c r="G30" s="31">
        <f>'Нижнекамск протоколы'!G30+'Нижнекамск СТС'!G30</f>
        <v>0</v>
      </c>
      <c r="H30" s="31">
        <f>'Нижнекамск протоколы'!H30+'Нижнекамск СТС'!H30</f>
        <v>0</v>
      </c>
      <c r="I30" s="31">
        <f>'Нижнекамск протоколы'!I30+'Нижнекамск СТС'!I30</f>
        <v>7</v>
      </c>
      <c r="J30" s="31">
        <f>'Нижнекамск протоколы'!J30+'Нижнекамск СТС'!J30</f>
        <v>57</v>
      </c>
      <c r="K30" s="31">
        <f>'Нижнекамск протоколы'!K30+'Нижнекамск СТС'!K30</f>
        <v>0</v>
      </c>
      <c r="L30" s="31">
        <f>'Нижнекамск протоколы'!L30+'Нижнекамск СТС'!L30</f>
        <v>0</v>
      </c>
      <c r="M30" s="31">
        <f>'Нижнекамск протоколы'!M30+'Нижнекамск СТС'!M30</f>
        <v>0</v>
      </c>
      <c r="N30" s="31">
        <f>'Нижнекамск протоколы'!N30+'Нижнекамск СТС'!N30</f>
        <v>0</v>
      </c>
      <c r="O30" s="31">
        <f>'Нижнекамск протоколы'!O30+'Нижнекамск СТС'!O30</f>
        <v>0</v>
      </c>
      <c r="P30" s="20">
        <f t="shared" si="1"/>
        <v>64</v>
      </c>
      <c r="Q30" s="83"/>
      <c r="R30" s="83"/>
      <c r="S30" s="83"/>
    </row>
    <row r="31" spans="1:19" ht="15.75">
      <c r="A31" s="14" t="s">
        <v>142</v>
      </c>
      <c r="B31" s="245" t="s">
        <v>143</v>
      </c>
      <c r="C31" s="246"/>
      <c r="D31" s="25">
        <f>D32+D33</f>
        <v>0</v>
      </c>
      <c r="E31" s="25">
        <f t="shared" ref="E31:O31" si="3">E32+E33</f>
        <v>0</v>
      </c>
      <c r="F31" s="25">
        <f t="shared" si="3"/>
        <v>0</v>
      </c>
      <c r="G31" s="25">
        <f t="shared" si="3"/>
        <v>0</v>
      </c>
      <c r="H31" s="25">
        <f t="shared" si="3"/>
        <v>0</v>
      </c>
      <c r="I31" s="25">
        <f t="shared" si="3"/>
        <v>2</v>
      </c>
      <c r="J31" s="25">
        <f t="shared" si="3"/>
        <v>99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0">
        <f t="shared" si="1"/>
        <v>101</v>
      </c>
      <c r="Q31" s="83"/>
      <c r="R31" s="83"/>
      <c r="S31" s="83"/>
    </row>
    <row r="32" spans="1:19" ht="15.75">
      <c r="A32" s="14" t="s">
        <v>144</v>
      </c>
      <c r="B32" s="239" t="s">
        <v>145</v>
      </c>
      <c r="C32" s="241"/>
      <c r="D32" s="31">
        <f>'Нижнекамск протоколы'!D32+'Нижнекамск СТС'!D32</f>
        <v>0</v>
      </c>
      <c r="E32" s="31">
        <f>'Нижнекамск протоколы'!E32+'Нижнекамск СТС'!E32</f>
        <v>0</v>
      </c>
      <c r="F32" s="31">
        <f>'Нижнекамск протоколы'!F32+'Нижнекамск СТС'!F32</f>
        <v>0</v>
      </c>
      <c r="G32" s="31">
        <f>'Нижнекамск протоколы'!G32+'Нижнекамск СТС'!G32</f>
        <v>0</v>
      </c>
      <c r="H32" s="31">
        <f>'Нижнекамск протоколы'!H32+'Нижнекамск СТС'!H32</f>
        <v>0</v>
      </c>
      <c r="I32" s="31">
        <f>'Нижнекамск протоколы'!I32+'Нижнекамск СТС'!I32</f>
        <v>2</v>
      </c>
      <c r="J32" s="31">
        <f>'Нижнекамск протоколы'!J32+'Нижнекамск СТС'!J32</f>
        <v>99</v>
      </c>
      <c r="K32" s="31">
        <f>'Нижнекамск протоколы'!K32+'Нижнекамск СТС'!K32</f>
        <v>0</v>
      </c>
      <c r="L32" s="31">
        <f>'Нижнекамск протоколы'!L32+'Нижнекамск СТС'!L32</f>
        <v>0</v>
      </c>
      <c r="M32" s="31">
        <f>'Нижнекамск протоколы'!M32+'Нижнекамск СТС'!M32</f>
        <v>0</v>
      </c>
      <c r="N32" s="31">
        <f>'Нижнекамск протоколы'!N32+'Нижнекамск СТС'!N32</f>
        <v>0</v>
      </c>
      <c r="O32" s="31">
        <f>'Нижнекамск протоколы'!O32+'Нижнекамск СТС'!O32</f>
        <v>0</v>
      </c>
      <c r="P32" s="20">
        <f t="shared" si="1"/>
        <v>101</v>
      </c>
      <c r="Q32" s="83"/>
      <c r="R32" s="83"/>
      <c r="S32" s="83"/>
    </row>
    <row r="33" spans="1:19" ht="15.75">
      <c r="A33" s="61" t="s">
        <v>146</v>
      </c>
      <c r="B33" s="247" t="s">
        <v>147</v>
      </c>
      <c r="C33" s="270"/>
      <c r="D33" s="31">
        <f>'Нижнекамск протоколы'!D33+'Нижнекамск СТС'!D33</f>
        <v>0</v>
      </c>
      <c r="E33" s="31">
        <f>'Нижнекамск протоколы'!E33+'Нижнекамск СТС'!E33</f>
        <v>0</v>
      </c>
      <c r="F33" s="31">
        <f>'Нижнекамск протоколы'!F33+'Нижнекамск СТС'!F33</f>
        <v>0</v>
      </c>
      <c r="G33" s="31">
        <f>'Нижнекамск протоколы'!G33+'Нижнекамск СТС'!G33</f>
        <v>0</v>
      </c>
      <c r="H33" s="31">
        <f>'Нижнекамск протоколы'!H33+'Нижнекамск СТС'!H33</f>
        <v>0</v>
      </c>
      <c r="I33" s="31">
        <f>'Нижнекамск протоколы'!I33+'Нижнекамск СТС'!I33</f>
        <v>0</v>
      </c>
      <c r="J33" s="31">
        <f>'Нижнекамск протоколы'!J33+'Нижнекамск СТС'!J33</f>
        <v>0</v>
      </c>
      <c r="K33" s="31">
        <f>'Нижнекамск протоколы'!K33+'Нижнекамск СТС'!K33</f>
        <v>0</v>
      </c>
      <c r="L33" s="31">
        <f>'Нижнекамск протоколы'!L33+'Нижнекамск СТС'!L33</f>
        <v>0</v>
      </c>
      <c r="M33" s="31">
        <f>'Нижнекамск протоколы'!M33+'Нижнекамск СТС'!M33</f>
        <v>0</v>
      </c>
      <c r="N33" s="31">
        <f>'Нижнекамск протоколы'!N33+'Нижнекамск СТС'!N33</f>
        <v>0</v>
      </c>
      <c r="O33" s="31">
        <f>'Нижнекамск протоколы'!O33+'Нижнекамск СТС'!O33</f>
        <v>0</v>
      </c>
      <c r="P33" s="20">
        <f t="shared" si="1"/>
        <v>0</v>
      </c>
      <c r="Q33" s="83"/>
      <c r="R33" s="83"/>
      <c r="S33" s="83"/>
    </row>
    <row r="34" spans="1:19" ht="47.25" customHeight="1">
      <c r="A34" s="14" t="s">
        <v>148</v>
      </c>
      <c r="B34" s="243" t="s">
        <v>149</v>
      </c>
      <c r="C34" s="244"/>
      <c r="D34" s="23">
        <f>D35+D42</f>
        <v>0</v>
      </c>
      <c r="E34" s="23">
        <f t="shared" ref="E34:O34" si="4">E35+E42</f>
        <v>0</v>
      </c>
      <c r="F34" s="23">
        <f t="shared" si="4"/>
        <v>185</v>
      </c>
      <c r="G34" s="23">
        <f t="shared" si="4"/>
        <v>0</v>
      </c>
      <c r="H34" s="23">
        <f t="shared" si="4"/>
        <v>0</v>
      </c>
      <c r="I34" s="23">
        <f t="shared" si="4"/>
        <v>134</v>
      </c>
      <c r="J34" s="23">
        <f t="shared" si="4"/>
        <v>406</v>
      </c>
      <c r="K34" s="23">
        <f t="shared" si="4"/>
        <v>0</v>
      </c>
      <c r="L34" s="23">
        <f t="shared" si="4"/>
        <v>1961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0">
        <f t="shared" si="1"/>
        <v>2686</v>
      </c>
      <c r="Q34" s="83"/>
      <c r="R34" s="83"/>
      <c r="S34" s="83"/>
    </row>
    <row r="35" spans="1:19" ht="36" customHeight="1">
      <c r="A35" s="54" t="s">
        <v>150</v>
      </c>
      <c r="B35" s="245" t="s">
        <v>151</v>
      </c>
      <c r="C35" s="246"/>
      <c r="D35" s="25">
        <f>D36+D37+D38+D39</f>
        <v>0</v>
      </c>
      <c r="E35" s="25">
        <f t="shared" ref="E35:O35" si="5">E36+E37+E38+E39</f>
        <v>0</v>
      </c>
      <c r="F35" s="25">
        <f t="shared" si="5"/>
        <v>88</v>
      </c>
      <c r="G35" s="25">
        <f t="shared" si="5"/>
        <v>0</v>
      </c>
      <c r="H35" s="25">
        <f t="shared" si="5"/>
        <v>0</v>
      </c>
      <c r="I35" s="25">
        <f t="shared" si="5"/>
        <v>119</v>
      </c>
      <c r="J35" s="25">
        <f t="shared" si="5"/>
        <v>369</v>
      </c>
      <c r="K35" s="25">
        <f t="shared" si="5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  <c r="P35" s="20">
        <f t="shared" si="1"/>
        <v>576</v>
      </c>
      <c r="Q35" s="83"/>
      <c r="R35" s="84">
        <f>P35*100/P27</f>
        <v>21.262458471760798</v>
      </c>
      <c r="S35" s="83"/>
    </row>
    <row r="36" spans="1:19" ht="15.75">
      <c r="A36" s="14" t="s">
        <v>152</v>
      </c>
      <c r="B36" s="239" t="s">
        <v>137</v>
      </c>
      <c r="C36" s="241"/>
      <c r="D36" s="31">
        <f>'Нижнекамск протоколы'!D36+'Нижнекамск СТС'!D36</f>
        <v>0</v>
      </c>
      <c r="E36" s="31">
        <f>'Нижнекамск протоколы'!E36+'Нижнекамск СТС'!E36</f>
        <v>0</v>
      </c>
      <c r="F36" s="31">
        <f>'Нижнекамск протоколы'!F36+'Нижнекамск СТС'!F36</f>
        <v>88</v>
      </c>
      <c r="G36" s="31">
        <f>'Нижнекамск протоколы'!G36+'Нижнекамск СТС'!G36</f>
        <v>0</v>
      </c>
      <c r="H36" s="31">
        <f>'Нижнекамск протоколы'!H36+'Нижнекамск СТС'!H36</f>
        <v>0</v>
      </c>
      <c r="I36" s="31">
        <f>'Нижнекамск протоколы'!I36+'Нижнекамск СТС'!I36</f>
        <v>107</v>
      </c>
      <c r="J36" s="31">
        <f>'Нижнекамск протоколы'!J36+'Нижнекамск СТС'!J36</f>
        <v>199</v>
      </c>
      <c r="K36" s="31">
        <f>'Нижнекамск протоколы'!K36+'Нижнекамск СТС'!K36</f>
        <v>0</v>
      </c>
      <c r="L36" s="31">
        <f>'Нижнекамск протоколы'!L36+'Нижнекамск СТС'!L36</f>
        <v>0</v>
      </c>
      <c r="M36" s="31">
        <f>'Нижнекамск протоколы'!M36+'Нижнекамск СТС'!M36</f>
        <v>0</v>
      </c>
      <c r="N36" s="31">
        <f>'Нижнекамск протоколы'!N36+'Нижнекамск СТС'!N36</f>
        <v>0</v>
      </c>
      <c r="O36" s="31">
        <f>'Нижнекамск протоколы'!O36+'Нижнекамск СТС'!O36</f>
        <v>0</v>
      </c>
      <c r="P36" s="20">
        <f t="shared" si="1"/>
        <v>394</v>
      </c>
      <c r="Q36" s="83"/>
      <c r="R36" s="83"/>
      <c r="S36" s="83"/>
    </row>
    <row r="37" spans="1:19" ht="15.75">
      <c r="A37" s="14" t="s">
        <v>153</v>
      </c>
      <c r="B37" s="239" t="s">
        <v>139</v>
      </c>
      <c r="C37" s="241"/>
      <c r="D37" s="31">
        <f>'Нижнекамск протоколы'!D37+'Нижнекамск СТС'!D37</f>
        <v>0</v>
      </c>
      <c r="E37" s="31">
        <f>'Нижнекамск протоколы'!E37+'Нижнекамск СТС'!E37</f>
        <v>0</v>
      </c>
      <c r="F37" s="31">
        <f>'Нижнекамск протоколы'!F37+'Нижнекамск СТС'!F37</f>
        <v>0</v>
      </c>
      <c r="G37" s="31">
        <f>'Нижнекамск протоколы'!G37+'Нижнекамск СТС'!G37</f>
        <v>0</v>
      </c>
      <c r="H37" s="31">
        <f>'Нижнекамск протоколы'!H37+'Нижнекамск СТС'!H37</f>
        <v>0</v>
      </c>
      <c r="I37" s="31">
        <f>'Нижнекамск протоколы'!I37+'Нижнекамск СТС'!I37</f>
        <v>3</v>
      </c>
      <c r="J37" s="31">
        <f>'Нижнекамск протоколы'!J37+'Нижнекамск СТС'!J37</f>
        <v>16</v>
      </c>
      <c r="K37" s="31">
        <f>'Нижнекамск протоколы'!K37+'Нижнекамск СТС'!K37</f>
        <v>0</v>
      </c>
      <c r="L37" s="31">
        <f>'Нижнекамск протоколы'!L37+'Нижнекамск СТС'!L37</f>
        <v>0</v>
      </c>
      <c r="M37" s="31">
        <f>'Нижнекамск протоколы'!M37+'Нижнекамск СТС'!M37</f>
        <v>0</v>
      </c>
      <c r="N37" s="31">
        <f>'Нижнекамск протоколы'!N37+'Нижнекамск СТС'!N37</f>
        <v>0</v>
      </c>
      <c r="O37" s="31">
        <f>'Нижнекамск протоколы'!O37+'Нижнекамск СТС'!O37</f>
        <v>0</v>
      </c>
      <c r="P37" s="20">
        <f t="shared" si="1"/>
        <v>19</v>
      </c>
      <c r="Q37" s="83"/>
      <c r="R37" s="83"/>
      <c r="S37" s="83"/>
    </row>
    <row r="38" spans="1:19" ht="15.75">
      <c r="A38" s="14" t="s">
        <v>154</v>
      </c>
      <c r="B38" s="239" t="s">
        <v>141</v>
      </c>
      <c r="C38" s="241"/>
      <c r="D38" s="31">
        <f>'Нижнекамск протоколы'!D38+'Нижнекамск СТС'!D38</f>
        <v>0</v>
      </c>
      <c r="E38" s="31">
        <f>'Нижнекамск протоколы'!E38+'Нижнекамск СТС'!E38</f>
        <v>0</v>
      </c>
      <c r="F38" s="31">
        <f>'Нижнекамск протоколы'!F38+'Нижнекамск СТС'!F38</f>
        <v>0</v>
      </c>
      <c r="G38" s="31">
        <f>'Нижнекамск протоколы'!G38+'Нижнекамск СТС'!G38</f>
        <v>0</v>
      </c>
      <c r="H38" s="31">
        <f>'Нижнекамск протоколы'!H38+'Нижнекамск СТС'!H38</f>
        <v>0</v>
      </c>
      <c r="I38" s="31">
        <f>'Нижнекамск протоколы'!I38+'Нижнекамск СТС'!I38</f>
        <v>7</v>
      </c>
      <c r="J38" s="31">
        <f>'Нижнекамск протоколы'!J38+'Нижнекамск СТС'!J38</f>
        <v>57</v>
      </c>
      <c r="K38" s="31">
        <f>'Нижнекамск протоколы'!K38+'Нижнекамск СТС'!K38</f>
        <v>0</v>
      </c>
      <c r="L38" s="31">
        <f>'Нижнекамск протоколы'!L38+'Нижнекамск СТС'!L38</f>
        <v>0</v>
      </c>
      <c r="M38" s="31">
        <f>'Нижнекамск протоколы'!M38+'Нижнекамск СТС'!M38</f>
        <v>0</v>
      </c>
      <c r="N38" s="31">
        <f>'Нижнекамск протоколы'!N38+'Нижнекамск СТС'!N38</f>
        <v>0</v>
      </c>
      <c r="O38" s="31">
        <f>'Нижнекамск протоколы'!O38+'Нижнекамск СТС'!O38</f>
        <v>0</v>
      </c>
      <c r="P38" s="20">
        <f t="shared" si="1"/>
        <v>64</v>
      </c>
      <c r="Q38" s="83"/>
      <c r="R38" s="83"/>
      <c r="S38" s="83"/>
    </row>
    <row r="39" spans="1:19" ht="15.75">
      <c r="A39" s="14" t="s">
        <v>155</v>
      </c>
      <c r="B39" s="245" t="s">
        <v>143</v>
      </c>
      <c r="C39" s="246"/>
      <c r="D39" s="25">
        <f>D40+D41</f>
        <v>0</v>
      </c>
      <c r="E39" s="25">
        <f t="shared" ref="E39:O39" si="6">E40+E41</f>
        <v>0</v>
      </c>
      <c r="F39" s="25">
        <f t="shared" si="6"/>
        <v>0</v>
      </c>
      <c r="G39" s="25">
        <f t="shared" si="6"/>
        <v>0</v>
      </c>
      <c r="H39" s="25">
        <f t="shared" si="6"/>
        <v>0</v>
      </c>
      <c r="I39" s="25">
        <f t="shared" si="6"/>
        <v>2</v>
      </c>
      <c r="J39" s="25">
        <f t="shared" si="6"/>
        <v>97</v>
      </c>
      <c r="K39" s="25">
        <f t="shared" si="6"/>
        <v>0</v>
      </c>
      <c r="L39" s="25">
        <f t="shared" si="6"/>
        <v>0</v>
      </c>
      <c r="M39" s="25">
        <f t="shared" si="6"/>
        <v>0</v>
      </c>
      <c r="N39" s="25">
        <f t="shared" si="6"/>
        <v>0</v>
      </c>
      <c r="O39" s="25">
        <f t="shared" si="6"/>
        <v>0</v>
      </c>
      <c r="P39" s="20">
        <f t="shared" si="1"/>
        <v>99</v>
      </c>
      <c r="Q39" s="83"/>
      <c r="R39" s="83"/>
      <c r="S39" s="83"/>
    </row>
    <row r="40" spans="1:19" ht="15.75">
      <c r="A40" s="14" t="s">
        <v>156</v>
      </c>
      <c r="B40" s="239" t="s">
        <v>145</v>
      </c>
      <c r="C40" s="241"/>
      <c r="D40" s="31">
        <f>'Нижнекамск протоколы'!D40+'Нижнекамск СТС'!D40</f>
        <v>0</v>
      </c>
      <c r="E40" s="31">
        <f>'Нижнекамск протоколы'!E40+'Нижнекамск СТС'!E40</f>
        <v>0</v>
      </c>
      <c r="F40" s="31">
        <f>'Нижнекамск протоколы'!F40+'Нижнекамск СТС'!F40</f>
        <v>0</v>
      </c>
      <c r="G40" s="31">
        <f>'Нижнекамск протоколы'!G40+'Нижнекамск СТС'!G40</f>
        <v>0</v>
      </c>
      <c r="H40" s="31">
        <f>'Нижнекамск протоколы'!H40+'Нижнекамск СТС'!H40</f>
        <v>0</v>
      </c>
      <c r="I40" s="31">
        <f>'Нижнекамск протоколы'!I40+'Нижнекамск СТС'!I40</f>
        <v>2</v>
      </c>
      <c r="J40" s="31">
        <f>'Нижнекамск протоколы'!J40+'Нижнекамск СТС'!J40</f>
        <v>97</v>
      </c>
      <c r="K40" s="31">
        <f>'Нижнекамск протоколы'!K40+'Нижнекамск СТС'!K40</f>
        <v>0</v>
      </c>
      <c r="L40" s="31">
        <f>'Нижнекамск протоколы'!L40+'Нижнекамск СТС'!L40</f>
        <v>0</v>
      </c>
      <c r="M40" s="31">
        <f>'Нижнекамск протоколы'!M40+'Нижнекамск СТС'!M40</f>
        <v>0</v>
      </c>
      <c r="N40" s="31">
        <f>'Нижнекамск протоколы'!N40+'Нижнекамск СТС'!N40</f>
        <v>0</v>
      </c>
      <c r="O40" s="31">
        <f>'Нижнекамск протоколы'!O40+'Нижнекамск СТС'!O40</f>
        <v>0</v>
      </c>
      <c r="P40" s="20">
        <f t="shared" si="1"/>
        <v>99</v>
      </c>
      <c r="Q40" s="83"/>
      <c r="R40" s="83"/>
      <c r="S40" s="83"/>
    </row>
    <row r="41" spans="1:19" ht="15.75">
      <c r="A41" s="14" t="s">
        <v>157</v>
      </c>
      <c r="B41" s="239" t="s">
        <v>147</v>
      </c>
      <c r="C41" s="241"/>
      <c r="D41" s="31">
        <f>'Нижнекамск протоколы'!D41+'Нижнекамск СТС'!D41</f>
        <v>0</v>
      </c>
      <c r="E41" s="31">
        <f>'Нижнекамск протоколы'!E41+'Нижнекамск СТС'!E41</f>
        <v>0</v>
      </c>
      <c r="F41" s="31">
        <f>'Нижнекамск протоколы'!F41+'Нижнекамск СТС'!F41</f>
        <v>0</v>
      </c>
      <c r="G41" s="31">
        <f>'Нижнекамск протоколы'!G41+'Нижнекамск СТС'!G41</f>
        <v>0</v>
      </c>
      <c r="H41" s="31">
        <f>'Нижнекамск протоколы'!H41+'Нижнекамск СТС'!H41</f>
        <v>0</v>
      </c>
      <c r="I41" s="31">
        <f>'Нижнекамск протоколы'!I41+'Нижнекамск СТС'!I41</f>
        <v>0</v>
      </c>
      <c r="J41" s="31">
        <f>'Нижнекамск протоколы'!J41+'Нижнекамск СТС'!J41</f>
        <v>0</v>
      </c>
      <c r="K41" s="31">
        <f>'Нижнекамск протоколы'!K41+'Нижнекамск СТС'!K41</f>
        <v>0</v>
      </c>
      <c r="L41" s="31">
        <f>'Нижнекамск протоколы'!L41+'Нижнекамск СТС'!L41</f>
        <v>0</v>
      </c>
      <c r="M41" s="31">
        <f>'Нижнекамск протоколы'!M41+'Нижнекамск СТС'!M41</f>
        <v>0</v>
      </c>
      <c r="N41" s="31">
        <f>'Нижнекамск протоколы'!N41+'Нижнекамск СТС'!N41</f>
        <v>0</v>
      </c>
      <c r="O41" s="31">
        <f>'Нижнекамск протоколы'!O41+'Нижнекамск СТС'!O41</f>
        <v>0</v>
      </c>
      <c r="P41" s="20">
        <f t="shared" si="1"/>
        <v>0</v>
      </c>
      <c r="Q41" s="83"/>
      <c r="R41" s="83"/>
      <c r="S41" s="83"/>
    </row>
    <row r="42" spans="1:19" ht="36" customHeight="1">
      <c r="A42" s="54" t="s">
        <v>158</v>
      </c>
      <c r="B42" s="245" t="s">
        <v>159</v>
      </c>
      <c r="C42" s="246"/>
      <c r="D42" s="25">
        <f>D43+D44+D45+D46</f>
        <v>0</v>
      </c>
      <c r="E42" s="25">
        <f t="shared" ref="E42:O42" si="7">E43+E44+E45+E46</f>
        <v>0</v>
      </c>
      <c r="F42" s="25">
        <f t="shared" si="7"/>
        <v>97</v>
      </c>
      <c r="G42" s="25">
        <f t="shared" si="7"/>
        <v>0</v>
      </c>
      <c r="H42" s="25">
        <f t="shared" si="7"/>
        <v>0</v>
      </c>
      <c r="I42" s="25">
        <f t="shared" si="7"/>
        <v>15</v>
      </c>
      <c r="J42" s="25">
        <f t="shared" si="7"/>
        <v>37</v>
      </c>
      <c r="K42" s="25">
        <f t="shared" si="7"/>
        <v>0</v>
      </c>
      <c r="L42" s="25">
        <f t="shared" si="7"/>
        <v>1961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0">
        <f t="shared" si="1"/>
        <v>2110</v>
      </c>
      <c r="Q42" s="83"/>
      <c r="R42" s="84">
        <f>P42*100/P27</f>
        <v>77.888519748984862</v>
      </c>
      <c r="S42" s="83"/>
    </row>
    <row r="43" spans="1:19" ht="15.75">
      <c r="A43" s="14" t="s">
        <v>160</v>
      </c>
      <c r="B43" s="239" t="s">
        <v>137</v>
      </c>
      <c r="C43" s="241"/>
      <c r="D43" s="31">
        <f>'Нижнекамск протоколы'!D43+'Нижнекамск СТС'!D43</f>
        <v>0</v>
      </c>
      <c r="E43" s="31">
        <f>'Нижнекамск протоколы'!E43+'Нижнекамск СТС'!E43</f>
        <v>0</v>
      </c>
      <c r="F43" s="31">
        <f>'Нижнекамск протоколы'!F43+'Нижнекамск СТС'!F43</f>
        <v>97</v>
      </c>
      <c r="G43" s="31">
        <f>'Нижнекамск протоколы'!G43+'Нижнекамск СТС'!G43</f>
        <v>0</v>
      </c>
      <c r="H43" s="31">
        <f>'Нижнекамск протоколы'!H43+'Нижнекамск СТС'!H43</f>
        <v>0</v>
      </c>
      <c r="I43" s="31">
        <f>'Нижнекамск протоколы'!I43+'Нижнекамск СТС'!I43</f>
        <v>15</v>
      </c>
      <c r="J43" s="31">
        <f>'Нижнекамск протоколы'!J43+'Нижнекамск СТС'!J43</f>
        <v>35</v>
      </c>
      <c r="K43" s="31">
        <f>'Нижнекамск протоколы'!K43+'Нижнекамск СТС'!K43</f>
        <v>0</v>
      </c>
      <c r="L43" s="31">
        <f>'Нижнекамск протоколы'!L43+'Нижнекамск СТС'!L43</f>
        <v>1934</v>
      </c>
      <c r="M43" s="31">
        <f>'Нижнекамск протоколы'!M43+'Нижнекамск СТС'!M43</f>
        <v>0</v>
      </c>
      <c r="N43" s="31">
        <f>'Нижнекамск протоколы'!N43+'Нижнекамск СТС'!N43</f>
        <v>0</v>
      </c>
      <c r="O43" s="31">
        <f>'Нижнекамск протоколы'!O43+'Нижнекамск СТС'!O43</f>
        <v>0</v>
      </c>
      <c r="P43" s="20">
        <f t="shared" si="1"/>
        <v>2081</v>
      </c>
      <c r="Q43" s="83"/>
      <c r="R43" s="83"/>
      <c r="S43" s="83"/>
    </row>
    <row r="44" spans="1:19" ht="15.75">
      <c r="A44" s="14" t="s">
        <v>161</v>
      </c>
      <c r="B44" s="239" t="s">
        <v>139</v>
      </c>
      <c r="C44" s="241"/>
      <c r="D44" s="31">
        <f>'Нижнекамск протоколы'!D44+'Нижнекамск СТС'!D44</f>
        <v>0</v>
      </c>
      <c r="E44" s="31">
        <f>'Нижнекамск протоколы'!E44+'Нижнекамск СТС'!E44</f>
        <v>0</v>
      </c>
      <c r="F44" s="31">
        <f>'Нижнекамск протоколы'!F44+'Нижнекамск СТС'!F44</f>
        <v>0</v>
      </c>
      <c r="G44" s="31">
        <f>'Нижнекамск протоколы'!G44+'Нижнекамск СТС'!G44</f>
        <v>0</v>
      </c>
      <c r="H44" s="31">
        <f>'Нижнекамск протоколы'!H44+'Нижнекамск СТС'!H44</f>
        <v>0</v>
      </c>
      <c r="I44" s="31">
        <f>'Нижнекамск протоколы'!I44+'Нижнекамск СТС'!I44</f>
        <v>0</v>
      </c>
      <c r="J44" s="31">
        <f>'Нижнекамск протоколы'!J44+'Нижнекамск СТС'!J44</f>
        <v>0</v>
      </c>
      <c r="K44" s="31">
        <f>'Нижнекамск протоколы'!K44+'Нижнекамск СТС'!K44</f>
        <v>0</v>
      </c>
      <c r="L44" s="31">
        <f>'Нижнекамск протоколы'!L44+'Нижнекамск СТС'!L44</f>
        <v>27</v>
      </c>
      <c r="M44" s="31">
        <f>'Нижнекамск протоколы'!M44+'Нижнекамск СТС'!M44</f>
        <v>0</v>
      </c>
      <c r="N44" s="31">
        <f>'Нижнекамск протоколы'!N44+'Нижнекамск СТС'!N44</f>
        <v>0</v>
      </c>
      <c r="O44" s="31">
        <f>'Нижнекамск протоколы'!O44+'Нижнекамск СТС'!O44</f>
        <v>0</v>
      </c>
      <c r="P44" s="20">
        <f t="shared" si="1"/>
        <v>27</v>
      </c>
      <c r="Q44" s="83"/>
      <c r="R44" s="83"/>
      <c r="S44" s="83"/>
    </row>
    <row r="45" spans="1:19" ht="15.75">
      <c r="A45" s="14" t="s">
        <v>162</v>
      </c>
      <c r="B45" s="239" t="s">
        <v>141</v>
      </c>
      <c r="C45" s="241"/>
      <c r="D45" s="31">
        <f>'Нижнекамск протоколы'!D45+'Нижнекамск СТС'!D45</f>
        <v>0</v>
      </c>
      <c r="E45" s="31">
        <f>'Нижнекамск протоколы'!E45+'Нижнекамск СТС'!E45</f>
        <v>0</v>
      </c>
      <c r="F45" s="31">
        <f>'Нижнекамск протоколы'!F45+'Нижнекамск СТС'!F45</f>
        <v>0</v>
      </c>
      <c r="G45" s="31">
        <f>'Нижнекамск протоколы'!G45+'Нижнекамск СТС'!G45</f>
        <v>0</v>
      </c>
      <c r="H45" s="31">
        <f>'Нижнекамск протоколы'!H45+'Нижнекамск СТС'!H45</f>
        <v>0</v>
      </c>
      <c r="I45" s="31">
        <f>'Нижнекамск протоколы'!I45+'Нижнекамск СТС'!I45</f>
        <v>0</v>
      </c>
      <c r="J45" s="31">
        <f>'Нижнекамск протоколы'!J45+'Нижнекамск СТС'!J45</f>
        <v>0</v>
      </c>
      <c r="K45" s="31">
        <f>'Нижнекамск протоколы'!K45+'Нижнекамск СТС'!K45</f>
        <v>0</v>
      </c>
      <c r="L45" s="31">
        <f>'Нижнекамск протоколы'!L45+'Нижнекамск СТС'!L45</f>
        <v>0</v>
      </c>
      <c r="M45" s="31">
        <f>'Нижнекамск протоколы'!M45+'Нижнекамск СТС'!M45</f>
        <v>0</v>
      </c>
      <c r="N45" s="31">
        <f>'Нижнекамск протоколы'!N45+'Нижнекамск СТС'!N45</f>
        <v>0</v>
      </c>
      <c r="O45" s="31">
        <f>'Нижнекамск протоколы'!O45+'Нижнекамск СТС'!O45</f>
        <v>0</v>
      </c>
      <c r="P45" s="20">
        <f t="shared" si="1"/>
        <v>0</v>
      </c>
      <c r="Q45" s="83"/>
      <c r="R45" s="83"/>
      <c r="S45" s="83"/>
    </row>
    <row r="46" spans="1:19" ht="15.75">
      <c r="A46" s="14" t="s">
        <v>163</v>
      </c>
      <c r="B46" s="245" t="s">
        <v>143</v>
      </c>
      <c r="C46" s="246"/>
      <c r="D46" s="25">
        <f>D47+D48</f>
        <v>0</v>
      </c>
      <c r="E46" s="25">
        <f t="shared" ref="E46:O46" si="8">E47+E48</f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2</v>
      </c>
      <c r="K46" s="25">
        <f t="shared" si="8"/>
        <v>0</v>
      </c>
      <c r="L46" s="25">
        <f t="shared" si="8"/>
        <v>0</v>
      </c>
      <c r="M46" s="25">
        <f t="shared" si="8"/>
        <v>0</v>
      </c>
      <c r="N46" s="25">
        <f t="shared" si="8"/>
        <v>0</v>
      </c>
      <c r="O46" s="25">
        <f t="shared" si="8"/>
        <v>0</v>
      </c>
      <c r="P46" s="20">
        <f t="shared" si="1"/>
        <v>2</v>
      </c>
      <c r="Q46" s="83"/>
      <c r="R46" s="83"/>
      <c r="S46" s="83"/>
    </row>
    <row r="47" spans="1:19" ht="15.75">
      <c r="A47" s="14" t="s">
        <v>164</v>
      </c>
      <c r="B47" s="239" t="s">
        <v>145</v>
      </c>
      <c r="C47" s="241"/>
      <c r="D47" s="31">
        <f>'Нижнекамск протоколы'!D47+'Нижнекамск СТС'!D47</f>
        <v>0</v>
      </c>
      <c r="E47" s="31">
        <f>'Нижнекамск протоколы'!E47+'Нижнекамск СТС'!E47</f>
        <v>0</v>
      </c>
      <c r="F47" s="31">
        <f>'Нижнекамск протоколы'!F47+'Нижнекамск СТС'!F47</f>
        <v>0</v>
      </c>
      <c r="G47" s="31">
        <f>'Нижнекамск протоколы'!G47+'Нижнекамск СТС'!G47</f>
        <v>0</v>
      </c>
      <c r="H47" s="31">
        <f>'Нижнекамск протоколы'!H47+'Нижнекамск СТС'!H47</f>
        <v>0</v>
      </c>
      <c r="I47" s="31">
        <f>'Нижнекамск протоколы'!I47+'Нижнекамск СТС'!I47</f>
        <v>0</v>
      </c>
      <c r="J47" s="31">
        <f>'Нижнекамск протоколы'!J47+'Нижнекамск СТС'!J47</f>
        <v>0</v>
      </c>
      <c r="K47" s="31">
        <f>'Нижнекамск протоколы'!K47+'Нижнекамск СТС'!K47</f>
        <v>0</v>
      </c>
      <c r="L47" s="31">
        <f>'Нижнекамск протоколы'!L47+'Нижнекамск СТС'!L47</f>
        <v>0</v>
      </c>
      <c r="M47" s="31">
        <f>'Нижнекамск протоколы'!M47+'Нижнекамск СТС'!M47</f>
        <v>0</v>
      </c>
      <c r="N47" s="31">
        <f>'Нижнекамск протоколы'!N47+'Нижнекамск СТС'!N47</f>
        <v>0</v>
      </c>
      <c r="O47" s="31">
        <f>'Нижнекамск протоколы'!O47+'Нижнекамск СТС'!O47</f>
        <v>0</v>
      </c>
      <c r="P47" s="20">
        <f t="shared" si="1"/>
        <v>0</v>
      </c>
      <c r="Q47" s="83"/>
      <c r="R47" s="83"/>
      <c r="S47" s="83"/>
    </row>
    <row r="48" spans="1:19" ht="15.75">
      <c r="A48" s="14" t="s">
        <v>165</v>
      </c>
      <c r="B48" s="239" t="s">
        <v>147</v>
      </c>
      <c r="C48" s="241"/>
      <c r="D48" s="31">
        <f>'Нижнекамск протоколы'!D48+'Нижнекамск СТС'!D48</f>
        <v>0</v>
      </c>
      <c r="E48" s="31">
        <f>'Нижнекамск протоколы'!E48+'Нижнекамск СТС'!E48</f>
        <v>0</v>
      </c>
      <c r="F48" s="31">
        <f>'Нижнекамск протоколы'!F48+'Нижнекамск СТС'!F48</f>
        <v>0</v>
      </c>
      <c r="G48" s="31">
        <f>'Нижнекамск протоколы'!G48+'Нижнекамск СТС'!G48</f>
        <v>0</v>
      </c>
      <c r="H48" s="31">
        <f>'Нижнекамск протоколы'!H48+'Нижнекамск СТС'!H48</f>
        <v>0</v>
      </c>
      <c r="I48" s="31">
        <f>'Нижнекамск протоколы'!I48+'Нижнекамск СТС'!I48</f>
        <v>0</v>
      </c>
      <c r="J48" s="31">
        <f>'Нижнекамск протоколы'!J48+'Нижнекамск СТС'!J48</f>
        <v>2</v>
      </c>
      <c r="K48" s="31">
        <f>'Нижнекамск протоколы'!K48+'Нижнекамск СТС'!K48</f>
        <v>0</v>
      </c>
      <c r="L48" s="31">
        <f>'Нижнекамск протоколы'!L48+'Нижнекамск СТС'!L48</f>
        <v>0</v>
      </c>
      <c r="M48" s="31">
        <f>'Нижнекамск протоколы'!M48+'Нижнекамск СТС'!M48</f>
        <v>0</v>
      </c>
      <c r="N48" s="31">
        <f>'Нижнекамск протоколы'!N48+'Нижнекамск СТС'!N48</f>
        <v>0</v>
      </c>
      <c r="O48" s="31">
        <f>'Нижнекамск протоколы'!O48+'Нижнекамск СТС'!O48</f>
        <v>0</v>
      </c>
      <c r="P48" s="20">
        <f t="shared" si="1"/>
        <v>2</v>
      </c>
      <c r="Q48" s="83"/>
      <c r="R48" s="83"/>
      <c r="S48" s="83"/>
    </row>
    <row r="49" spans="1:19" ht="80.25" customHeight="1">
      <c r="A49" s="54" t="s">
        <v>166</v>
      </c>
      <c r="B49" s="243" t="s">
        <v>167</v>
      </c>
      <c r="C49" s="244"/>
      <c r="D49" s="23">
        <f>D50+D51+D52+D53</f>
        <v>0</v>
      </c>
      <c r="E49" s="23">
        <f t="shared" ref="E49:O49" si="9">E50+E51+E52+E53</f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3</v>
      </c>
      <c r="K49" s="23">
        <f t="shared" si="9"/>
        <v>0</v>
      </c>
      <c r="L49" s="23">
        <f t="shared" si="9"/>
        <v>20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0">
        <f t="shared" si="1"/>
        <v>23</v>
      </c>
      <c r="Q49" s="83"/>
      <c r="R49" s="84">
        <f>P49*100/P27</f>
        <v>0.84902177925433742</v>
      </c>
      <c r="S49" s="83"/>
    </row>
    <row r="50" spans="1:19" ht="15.75">
      <c r="A50" s="14" t="s">
        <v>168</v>
      </c>
      <c r="B50" s="239" t="s">
        <v>137</v>
      </c>
      <c r="C50" s="241"/>
      <c r="D50" s="31">
        <f>'Нижнекамск протоколы'!D50+'Нижнекамск СТС'!D50</f>
        <v>0</v>
      </c>
      <c r="E50" s="31">
        <f>'Нижнекамск протоколы'!E50+'Нижнекамск СТС'!E50</f>
        <v>0</v>
      </c>
      <c r="F50" s="31">
        <f>'Нижнекамск протоколы'!F50+'Нижнекамск СТС'!F50</f>
        <v>0</v>
      </c>
      <c r="G50" s="31">
        <f>'Нижнекамск протоколы'!G50+'Нижнекамск СТС'!G50</f>
        <v>0</v>
      </c>
      <c r="H50" s="31">
        <f>'Нижнекамск протоколы'!H50+'Нижнекамск СТС'!H50</f>
        <v>0</v>
      </c>
      <c r="I50" s="31">
        <f>'Нижнекамск протоколы'!I50+'Нижнекамск СТС'!I50</f>
        <v>0</v>
      </c>
      <c r="J50" s="31">
        <f>'Нижнекамск протоколы'!J50+'Нижнекамск СТС'!J50</f>
        <v>2</v>
      </c>
      <c r="K50" s="31">
        <f>'Нижнекамск протоколы'!K50+'Нижнекамск СТС'!K50</f>
        <v>0</v>
      </c>
      <c r="L50" s="31">
        <f>'Нижнекамск протоколы'!L50+'Нижнекамск СТС'!L50</f>
        <v>17</v>
      </c>
      <c r="M50" s="31">
        <f>'Нижнекамск протоколы'!M50+'Нижнекамск СТС'!M50</f>
        <v>0</v>
      </c>
      <c r="N50" s="31">
        <f>'Нижнекамск протоколы'!N50+'Нижнекамск СТС'!N50</f>
        <v>0</v>
      </c>
      <c r="O50" s="31">
        <f>'Нижнекамск протоколы'!O50+'Нижнекамск СТС'!O50</f>
        <v>0</v>
      </c>
      <c r="P50" s="20">
        <f t="shared" si="1"/>
        <v>19</v>
      </c>
      <c r="Q50" s="83"/>
      <c r="R50" s="83"/>
      <c r="S50" s="83"/>
    </row>
    <row r="51" spans="1:19" ht="15.75">
      <c r="A51" s="14" t="s">
        <v>169</v>
      </c>
      <c r="B51" s="239" t="s">
        <v>139</v>
      </c>
      <c r="C51" s="241"/>
      <c r="D51" s="31">
        <f>'Нижнекамск протоколы'!D51+'Нижнекамск СТС'!D51</f>
        <v>0</v>
      </c>
      <c r="E51" s="31">
        <f>'Нижнекамск протоколы'!E51+'Нижнекамск СТС'!E51</f>
        <v>0</v>
      </c>
      <c r="F51" s="31">
        <f>'Нижнекамск протоколы'!F51+'Нижнекамск СТС'!F51</f>
        <v>0</v>
      </c>
      <c r="G51" s="31">
        <f>'Нижнекамск протоколы'!G51+'Нижнекамск СТС'!G51</f>
        <v>0</v>
      </c>
      <c r="H51" s="31">
        <f>'Нижнекамск протоколы'!H51+'Нижнекамск СТС'!H51</f>
        <v>0</v>
      </c>
      <c r="I51" s="31">
        <f>'Нижнекамск протоколы'!I51+'Нижнекамск СТС'!I51</f>
        <v>0</v>
      </c>
      <c r="J51" s="31">
        <f>'Нижнекамск протоколы'!J51+'Нижнекамск СТС'!J51</f>
        <v>1</v>
      </c>
      <c r="K51" s="31">
        <f>'Нижнекамск протоколы'!K51+'Нижнекамск СТС'!K51</f>
        <v>0</v>
      </c>
      <c r="L51" s="31">
        <f>'Нижнекамск протоколы'!L51+'Нижнекамск СТС'!L51</f>
        <v>3</v>
      </c>
      <c r="M51" s="31">
        <f>'Нижнекамск протоколы'!M51+'Нижнекамск СТС'!M51</f>
        <v>0</v>
      </c>
      <c r="N51" s="31">
        <f>'Нижнекамск протоколы'!N51+'Нижнекамск СТС'!N51</f>
        <v>0</v>
      </c>
      <c r="O51" s="31">
        <f>'Нижнекамск протоколы'!O51+'Нижнекамск СТС'!O51</f>
        <v>0</v>
      </c>
      <c r="P51" s="20">
        <f t="shared" si="1"/>
        <v>4</v>
      </c>
      <c r="Q51" s="83"/>
      <c r="R51" s="83"/>
      <c r="S51" s="83"/>
    </row>
    <row r="52" spans="1:19" ht="15.75">
      <c r="A52" s="14" t="s">
        <v>170</v>
      </c>
      <c r="B52" s="239" t="s">
        <v>141</v>
      </c>
      <c r="C52" s="241"/>
      <c r="D52" s="31">
        <f>'Нижнекамск протоколы'!D52+'Нижнекамск СТС'!D52</f>
        <v>0</v>
      </c>
      <c r="E52" s="31">
        <f>'Нижнекамск протоколы'!E52+'Нижнекамск СТС'!E52</f>
        <v>0</v>
      </c>
      <c r="F52" s="31">
        <f>'Нижнекамск протоколы'!F52+'Нижнекамск СТС'!F52</f>
        <v>0</v>
      </c>
      <c r="G52" s="31">
        <f>'Нижнекамск протоколы'!G52+'Нижнекамск СТС'!G52</f>
        <v>0</v>
      </c>
      <c r="H52" s="31">
        <f>'Нижнекамск протоколы'!H52+'Нижнекамск СТС'!H52</f>
        <v>0</v>
      </c>
      <c r="I52" s="31">
        <f>'Нижнекамск протоколы'!I52+'Нижнекамск СТС'!I52</f>
        <v>0</v>
      </c>
      <c r="J52" s="31">
        <f>'Нижнекамск протоколы'!J52+'Нижнекамск СТС'!J52</f>
        <v>0</v>
      </c>
      <c r="K52" s="31">
        <f>'Нижнекамск протоколы'!K52+'Нижнекамск СТС'!K52</f>
        <v>0</v>
      </c>
      <c r="L52" s="31">
        <f>'Нижнекамск протоколы'!L52+'Нижнекамск СТС'!L52</f>
        <v>0</v>
      </c>
      <c r="M52" s="31">
        <f>'Нижнекамск протоколы'!M52+'Нижнекамск СТС'!M52</f>
        <v>0</v>
      </c>
      <c r="N52" s="31">
        <f>'Нижнекамск протоколы'!N52+'Нижнекамск СТС'!N52</f>
        <v>0</v>
      </c>
      <c r="O52" s="31">
        <f>'Нижнекамск протоколы'!O52+'Нижнекамск СТС'!O52</f>
        <v>0</v>
      </c>
      <c r="P52" s="20">
        <f t="shared" si="1"/>
        <v>0</v>
      </c>
      <c r="Q52" s="83"/>
      <c r="R52" s="83"/>
      <c r="S52" s="83"/>
    </row>
    <row r="53" spans="1:19" ht="15.75">
      <c r="A53" s="14" t="s">
        <v>171</v>
      </c>
      <c r="B53" s="245" t="s">
        <v>143</v>
      </c>
      <c r="C53" s="246"/>
      <c r="D53" s="25">
        <f>D54+D55</f>
        <v>0</v>
      </c>
      <c r="E53" s="25">
        <f t="shared" ref="E53:O53" si="10">E54+E55</f>
        <v>0</v>
      </c>
      <c r="F53" s="25">
        <f t="shared" si="10"/>
        <v>0</v>
      </c>
      <c r="G53" s="25">
        <f t="shared" si="10"/>
        <v>0</v>
      </c>
      <c r="H53" s="25">
        <f t="shared" si="10"/>
        <v>0</v>
      </c>
      <c r="I53" s="25">
        <f t="shared" si="10"/>
        <v>0</v>
      </c>
      <c r="J53" s="25">
        <f t="shared" si="10"/>
        <v>0</v>
      </c>
      <c r="K53" s="25">
        <f t="shared" si="10"/>
        <v>0</v>
      </c>
      <c r="L53" s="25">
        <f t="shared" si="10"/>
        <v>0</v>
      </c>
      <c r="M53" s="25">
        <f t="shared" si="10"/>
        <v>0</v>
      </c>
      <c r="N53" s="25">
        <f t="shared" si="10"/>
        <v>0</v>
      </c>
      <c r="O53" s="25">
        <f t="shared" si="10"/>
        <v>0</v>
      </c>
      <c r="P53" s="20">
        <f t="shared" si="1"/>
        <v>0</v>
      </c>
      <c r="Q53" s="83"/>
      <c r="R53" s="83"/>
      <c r="S53" s="83"/>
    </row>
    <row r="54" spans="1:19" ht="15.75">
      <c r="A54" s="14" t="s">
        <v>172</v>
      </c>
      <c r="B54" s="239" t="s">
        <v>145</v>
      </c>
      <c r="C54" s="241"/>
      <c r="D54" s="31">
        <f>'Нижнекамск протоколы'!D54+'Нижнекамск СТС'!D54</f>
        <v>0</v>
      </c>
      <c r="E54" s="31">
        <f>'Нижнекамск протоколы'!E54+'Нижнекамск СТС'!E54</f>
        <v>0</v>
      </c>
      <c r="F54" s="31">
        <f>'Нижнекамск протоколы'!F54+'Нижнекамск СТС'!F54</f>
        <v>0</v>
      </c>
      <c r="G54" s="31">
        <f>'Нижнекамск протоколы'!G54+'Нижнекамск СТС'!G54</f>
        <v>0</v>
      </c>
      <c r="H54" s="31">
        <f>'Нижнекамск протоколы'!H54+'Нижнекамск СТС'!H54</f>
        <v>0</v>
      </c>
      <c r="I54" s="31">
        <f>'Нижнекамск протоколы'!I54+'Нижнекамск СТС'!I54</f>
        <v>0</v>
      </c>
      <c r="J54" s="31">
        <f>'Нижнекамск протоколы'!J54+'Нижнекамск СТС'!J54</f>
        <v>0</v>
      </c>
      <c r="K54" s="31">
        <f>'Нижнекамск протоколы'!K54+'Нижнекамск СТС'!K54</f>
        <v>0</v>
      </c>
      <c r="L54" s="31">
        <f>'Нижнекамск протоколы'!L54+'Нижнекамск СТС'!L54</f>
        <v>0</v>
      </c>
      <c r="M54" s="31">
        <f>'Нижнекамск протоколы'!M54+'Нижнекамск СТС'!M54</f>
        <v>0</v>
      </c>
      <c r="N54" s="31">
        <f>'Нижнекамск протоколы'!N54+'Нижнекамск СТС'!N54</f>
        <v>0</v>
      </c>
      <c r="O54" s="31">
        <f>'Нижнекамск протоколы'!O54+'Нижнекамск СТС'!O54</f>
        <v>0</v>
      </c>
      <c r="P54" s="20">
        <f t="shared" si="1"/>
        <v>0</v>
      </c>
      <c r="Q54" s="83"/>
      <c r="R54" s="83"/>
      <c r="S54" s="83"/>
    </row>
    <row r="55" spans="1:19" ht="15.75">
      <c r="A55" s="14" t="s">
        <v>173</v>
      </c>
      <c r="B55" s="239" t="s">
        <v>147</v>
      </c>
      <c r="C55" s="241"/>
      <c r="D55" s="31">
        <f>'Нижнекамск протоколы'!D55+'Нижнекамск СТС'!D55</f>
        <v>0</v>
      </c>
      <c r="E55" s="31">
        <f>'Нижнекамск протоколы'!E55+'Нижнекамск СТС'!E55</f>
        <v>0</v>
      </c>
      <c r="F55" s="31">
        <f>'Нижнекамск протоколы'!F55+'Нижнекамск СТС'!F55</f>
        <v>0</v>
      </c>
      <c r="G55" s="31">
        <f>'Нижнекамск протоколы'!G55+'Нижнекамск СТС'!G55</f>
        <v>0</v>
      </c>
      <c r="H55" s="31">
        <f>'Нижнекамск протоколы'!H55+'Нижнекамск СТС'!H55</f>
        <v>0</v>
      </c>
      <c r="I55" s="31">
        <f>'Нижнекамск протоколы'!I55+'Нижнекамск СТС'!I55</f>
        <v>0</v>
      </c>
      <c r="J55" s="31">
        <f>'Нижнекамск протоколы'!J55+'Нижнекамск СТС'!J55</f>
        <v>0</v>
      </c>
      <c r="K55" s="31">
        <f>'Нижнекамск протоколы'!K55+'Нижнекамск СТС'!K55</f>
        <v>0</v>
      </c>
      <c r="L55" s="31">
        <f>'Нижнекамск протоколы'!L55+'Нижнекамск СТС'!L55</f>
        <v>0</v>
      </c>
      <c r="M55" s="31">
        <f>'Нижнекамск протоколы'!M55+'Нижнекамск СТС'!M55</f>
        <v>0</v>
      </c>
      <c r="N55" s="31">
        <f>'Нижнекамск протоколы'!N55+'Нижнекамск СТС'!N55</f>
        <v>0</v>
      </c>
      <c r="O55" s="31">
        <f>'Нижнекамск протоколы'!O55+'Нижнекамск СТС'!O55</f>
        <v>0</v>
      </c>
      <c r="P55" s="20">
        <f t="shared" si="1"/>
        <v>0</v>
      </c>
      <c r="Q55" s="83"/>
      <c r="R55" s="83"/>
      <c r="S55" s="83"/>
    </row>
    <row r="56" spans="1:19" ht="15.75">
      <c r="A56" s="242" t="s">
        <v>174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49"/>
    </row>
    <row r="57" spans="1:19" ht="48" customHeight="1">
      <c r="A57" s="14" t="s">
        <v>175</v>
      </c>
      <c r="B57" s="250" t="s">
        <v>176</v>
      </c>
      <c r="C57" s="251"/>
      <c r="D57" s="28">
        <f>D58+D59+D60+D61</f>
        <v>0</v>
      </c>
      <c r="E57" s="28">
        <f t="shared" ref="E57:O57" si="11">E58+E59+E60+E61</f>
        <v>0</v>
      </c>
      <c r="F57" s="28">
        <f t="shared" si="11"/>
        <v>110000</v>
      </c>
      <c r="G57" s="28">
        <f t="shared" si="11"/>
        <v>0</v>
      </c>
      <c r="H57" s="28">
        <f t="shared" si="11"/>
        <v>0</v>
      </c>
      <c r="I57" s="28">
        <f t="shared" si="11"/>
        <v>15000</v>
      </c>
      <c r="J57" s="28">
        <f t="shared" si="11"/>
        <v>100000</v>
      </c>
      <c r="K57" s="28">
        <f t="shared" si="11"/>
        <v>0</v>
      </c>
      <c r="L57" s="28">
        <f t="shared" si="11"/>
        <v>5218000</v>
      </c>
      <c r="M57" s="28">
        <f t="shared" si="11"/>
        <v>0</v>
      </c>
      <c r="N57" s="28">
        <f t="shared" si="11"/>
        <v>0</v>
      </c>
      <c r="O57" s="28">
        <f t="shared" si="11"/>
        <v>0</v>
      </c>
      <c r="P57" s="20">
        <f t="shared" si="1"/>
        <v>5443000</v>
      </c>
      <c r="Q57" s="83"/>
      <c r="R57" s="85">
        <f>P57-P75</f>
        <v>5029000</v>
      </c>
      <c r="S57" s="83" t="s">
        <v>177</v>
      </c>
    </row>
    <row r="58" spans="1:19" ht="15.75">
      <c r="A58" s="14" t="s">
        <v>178</v>
      </c>
      <c r="B58" s="239" t="s">
        <v>137</v>
      </c>
      <c r="C58" s="241"/>
      <c r="D58" s="31">
        <f>'Нижнекамск протоколы'!D58+'Нижнекамск СТС'!D58</f>
        <v>0</v>
      </c>
      <c r="E58" s="31">
        <f>'Нижнекамск протоколы'!E58+'Нижнекамск СТС'!E58</f>
        <v>0</v>
      </c>
      <c r="F58" s="31">
        <f>'Нижнекамск протоколы'!F58+'Нижнекамск СТС'!F58</f>
        <v>110000</v>
      </c>
      <c r="G58" s="31">
        <f>'Нижнекамск протоколы'!G58+'Нижнекамск СТС'!G58</f>
        <v>0</v>
      </c>
      <c r="H58" s="31">
        <f>'Нижнекамск протоколы'!H58+'Нижнекамск СТС'!H58</f>
        <v>0</v>
      </c>
      <c r="I58" s="31">
        <f>'Нижнекамск протоколы'!I58+'Нижнекамск СТС'!I58</f>
        <v>15000</v>
      </c>
      <c r="J58" s="31">
        <f>'Нижнекамск протоколы'!J58+'Нижнекамск СТС'!J58</f>
        <v>70000</v>
      </c>
      <c r="K58" s="31">
        <f>'Нижнекамск протоколы'!K58+'Нижнекамск СТС'!K58</f>
        <v>0</v>
      </c>
      <c r="L58" s="31">
        <f>'Нижнекамск протоколы'!L58+'Нижнекамск СТС'!L58</f>
        <v>3868000</v>
      </c>
      <c r="M58" s="31">
        <f>'Нижнекамск протоколы'!M58+'Нижнекамск СТС'!M58</f>
        <v>0</v>
      </c>
      <c r="N58" s="31">
        <f>'Нижнекамск протоколы'!N58+'Нижнекамск СТС'!N58</f>
        <v>0</v>
      </c>
      <c r="O58" s="31">
        <f>'Нижнекамск протоколы'!O58+'Нижнекамск СТС'!O58</f>
        <v>0</v>
      </c>
      <c r="P58" s="20">
        <f t="shared" si="1"/>
        <v>4063000</v>
      </c>
      <c r="Q58" s="83"/>
      <c r="R58" s="83"/>
      <c r="S58" s="83"/>
    </row>
    <row r="59" spans="1:19" ht="15.75">
      <c r="A59" s="14" t="s">
        <v>179</v>
      </c>
      <c r="B59" s="239" t="s">
        <v>139</v>
      </c>
      <c r="C59" s="241"/>
      <c r="D59" s="31">
        <f>'Нижнекамск протоколы'!D59+'Нижнекамск СТС'!D59</f>
        <v>0</v>
      </c>
      <c r="E59" s="31">
        <f>'Нижнекамск протоколы'!E59+'Нижнекамск СТС'!E59</f>
        <v>0</v>
      </c>
      <c r="F59" s="31">
        <f>'Нижнекамск протоколы'!F59+'Нижнекамск СТС'!F59</f>
        <v>0</v>
      </c>
      <c r="G59" s="31">
        <f>'Нижнекамск протоколы'!G59+'Нижнекамск СТС'!G59</f>
        <v>0</v>
      </c>
      <c r="H59" s="31">
        <f>'Нижнекамск протоколы'!H59+'Нижнекамск СТС'!H59</f>
        <v>0</v>
      </c>
      <c r="I59" s="31">
        <f>'Нижнекамск протоколы'!I59+'Нижнекамск СТС'!I59</f>
        <v>0</v>
      </c>
      <c r="J59" s="31">
        <f>'Нижнекамск протоколы'!J59+'Нижнекамск СТС'!J59</f>
        <v>0</v>
      </c>
      <c r="K59" s="31">
        <f>'Нижнекамск протоколы'!K59+'Нижнекамск СТС'!K59</f>
        <v>0</v>
      </c>
      <c r="L59" s="31">
        <f>'Нижнекамск протоколы'!L59+'Нижнекамск СТС'!L59</f>
        <v>1350000</v>
      </c>
      <c r="M59" s="31">
        <f>'Нижнекамск протоколы'!M59+'Нижнекамск СТС'!M59</f>
        <v>0</v>
      </c>
      <c r="N59" s="31">
        <f>'Нижнекамск протоколы'!N59+'Нижнекамск СТС'!N59</f>
        <v>0</v>
      </c>
      <c r="O59" s="31">
        <f>'Нижнекамск протоколы'!O59+'Нижнекамск СТС'!O59</f>
        <v>0</v>
      </c>
      <c r="P59" s="20">
        <f t="shared" si="1"/>
        <v>1350000</v>
      </c>
      <c r="Q59" s="83"/>
      <c r="R59" s="83"/>
      <c r="S59" s="83"/>
    </row>
    <row r="60" spans="1:19" ht="15.75">
      <c r="A60" s="14" t="s">
        <v>180</v>
      </c>
      <c r="B60" s="239" t="s">
        <v>141</v>
      </c>
      <c r="C60" s="241"/>
      <c r="D60" s="31">
        <f>'Нижнекамск протоколы'!D60+'Нижнекамск СТС'!D60</f>
        <v>0</v>
      </c>
      <c r="E60" s="31">
        <f>'Нижнекамск протоколы'!E60+'Нижнекамск СТС'!E60</f>
        <v>0</v>
      </c>
      <c r="F60" s="31">
        <f>'Нижнекамск протоколы'!F60+'Нижнекамск СТС'!F60</f>
        <v>0</v>
      </c>
      <c r="G60" s="31">
        <f>'Нижнекамск протоколы'!G60+'Нижнекамск СТС'!G60</f>
        <v>0</v>
      </c>
      <c r="H60" s="31">
        <f>'Нижнекамск протоколы'!H60+'Нижнекамск СТС'!H60</f>
        <v>0</v>
      </c>
      <c r="I60" s="31">
        <f>'Нижнекамск протоколы'!I60+'Нижнекамск СТС'!I60</f>
        <v>0</v>
      </c>
      <c r="J60" s="31">
        <f>'Нижнекамск протоколы'!J60+'Нижнекамск СТС'!J60</f>
        <v>0</v>
      </c>
      <c r="K60" s="31">
        <f>'Нижнекамск протоколы'!K60+'Нижнекамск СТС'!K60</f>
        <v>0</v>
      </c>
      <c r="L60" s="31">
        <f>'Нижнекамск протоколы'!L60+'Нижнекамск СТС'!L60</f>
        <v>0</v>
      </c>
      <c r="M60" s="31">
        <f>'Нижнекамск протоколы'!M60+'Нижнекамск СТС'!M60</f>
        <v>0</v>
      </c>
      <c r="N60" s="31">
        <f>'Нижнекамск протоколы'!N60+'Нижнекамск СТС'!N60</f>
        <v>0</v>
      </c>
      <c r="O60" s="31">
        <f>'Нижнекамск протоколы'!O60+'Нижнекамск СТС'!O60</f>
        <v>0</v>
      </c>
      <c r="P60" s="20">
        <f t="shared" si="1"/>
        <v>0</v>
      </c>
      <c r="Q60" s="83"/>
      <c r="R60" s="83"/>
      <c r="S60" s="83"/>
    </row>
    <row r="61" spans="1:19" ht="15.75">
      <c r="A61" s="14" t="s">
        <v>181</v>
      </c>
      <c r="B61" s="252" t="s">
        <v>143</v>
      </c>
      <c r="C61" s="253"/>
      <c r="D61" s="28">
        <f>D62+D63</f>
        <v>0</v>
      </c>
      <c r="E61" s="28">
        <f t="shared" ref="E61:O61" si="12">E62+E63</f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  <c r="I61" s="28">
        <f t="shared" si="12"/>
        <v>0</v>
      </c>
      <c r="J61" s="28">
        <f t="shared" si="12"/>
        <v>30000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20">
        <f t="shared" si="1"/>
        <v>30000</v>
      </c>
      <c r="Q61" s="83"/>
      <c r="R61" s="83"/>
      <c r="S61" s="83"/>
    </row>
    <row r="62" spans="1:19" ht="15.75">
      <c r="A62" s="14" t="s">
        <v>182</v>
      </c>
      <c r="B62" s="239" t="s">
        <v>145</v>
      </c>
      <c r="C62" s="241"/>
      <c r="D62" s="31">
        <f>'Нижнекамск протоколы'!D62+'Нижнекамск СТС'!D62</f>
        <v>0</v>
      </c>
      <c r="E62" s="31">
        <f>'Нижнекамск протоколы'!E62+'Нижнекамск СТС'!E62</f>
        <v>0</v>
      </c>
      <c r="F62" s="31">
        <f>'Нижнекамск протоколы'!F62+'Нижнекамск СТС'!F62</f>
        <v>0</v>
      </c>
      <c r="G62" s="31">
        <f>'Нижнекамск протоколы'!G62+'Нижнекамск СТС'!G62</f>
        <v>0</v>
      </c>
      <c r="H62" s="31">
        <f>'Нижнекамск протоколы'!H62+'Нижнекамск СТС'!H62</f>
        <v>0</v>
      </c>
      <c r="I62" s="31">
        <f>'Нижнекамск протоколы'!I62+'Нижнекамск СТС'!I62</f>
        <v>0</v>
      </c>
      <c r="J62" s="31">
        <f>'Нижнекамск протоколы'!J62+'Нижнекамск СТС'!J62</f>
        <v>30000</v>
      </c>
      <c r="K62" s="31">
        <f>'Нижнекамск протоколы'!K62+'Нижнекамск СТС'!K62</f>
        <v>0</v>
      </c>
      <c r="L62" s="31">
        <f>'Нижнекамск протоколы'!L62+'Нижнекамск СТС'!L62</f>
        <v>0</v>
      </c>
      <c r="M62" s="31">
        <f>'Нижнекамск протоколы'!M62+'Нижнекамск СТС'!M62</f>
        <v>0</v>
      </c>
      <c r="N62" s="31">
        <f>'Нижнекамск протоколы'!N62+'Нижнекамск СТС'!N62</f>
        <v>0</v>
      </c>
      <c r="O62" s="31">
        <f>'Нижнекамск протоколы'!O62+'Нижнекамск СТС'!O62</f>
        <v>0</v>
      </c>
      <c r="P62" s="20">
        <f t="shared" si="1"/>
        <v>30000</v>
      </c>
      <c r="Q62" s="83"/>
      <c r="R62" s="83"/>
      <c r="S62" s="83"/>
    </row>
    <row r="63" spans="1:19" ht="15.75">
      <c r="A63" s="14" t="s">
        <v>183</v>
      </c>
      <c r="B63" s="239" t="s">
        <v>147</v>
      </c>
      <c r="C63" s="241"/>
      <c r="D63" s="31">
        <f>'Нижнекамск протоколы'!D63+'Нижнекамск СТС'!D63</f>
        <v>0</v>
      </c>
      <c r="E63" s="31">
        <f>'Нижнекамск протоколы'!E63+'Нижнекамск СТС'!E63</f>
        <v>0</v>
      </c>
      <c r="F63" s="31">
        <f>'Нижнекамск протоколы'!F63+'Нижнекамск СТС'!F63</f>
        <v>0</v>
      </c>
      <c r="G63" s="31">
        <f>'Нижнекамск протоколы'!G63+'Нижнекамск СТС'!G63</f>
        <v>0</v>
      </c>
      <c r="H63" s="31">
        <f>'Нижнекамск протоколы'!H63+'Нижнекамск СТС'!H63</f>
        <v>0</v>
      </c>
      <c r="I63" s="31">
        <f>'Нижнекамск протоколы'!I63+'Нижнекамск СТС'!I63</f>
        <v>0</v>
      </c>
      <c r="J63" s="31">
        <f>'Нижнекамск протоколы'!J63+'Нижнекамск СТС'!J63</f>
        <v>0</v>
      </c>
      <c r="K63" s="31">
        <f>'Нижнекамск протоколы'!K63+'Нижнекамск СТС'!K63</f>
        <v>0</v>
      </c>
      <c r="L63" s="31">
        <f>'Нижнекамск протоколы'!L63+'Нижнекамск СТС'!L63</f>
        <v>0</v>
      </c>
      <c r="M63" s="31">
        <f>'Нижнекамск протоколы'!M63+'Нижнекамск СТС'!M63</f>
        <v>0</v>
      </c>
      <c r="N63" s="31">
        <f>'Нижнекамск протоколы'!N63+'Нижнекамск СТС'!N63</f>
        <v>0</v>
      </c>
      <c r="O63" s="31">
        <f>'Нижнекамск протоколы'!O63+'Нижнекамск СТС'!O63</f>
        <v>0</v>
      </c>
      <c r="P63" s="20">
        <f t="shared" si="1"/>
        <v>0</v>
      </c>
      <c r="Q63" s="83"/>
      <c r="R63" s="83"/>
      <c r="S63" s="83"/>
    </row>
    <row r="64" spans="1:19" ht="91.5" customHeight="1">
      <c r="A64" s="14" t="s">
        <v>184</v>
      </c>
      <c r="B64" s="254" t="s">
        <v>185</v>
      </c>
      <c r="C64" s="271"/>
      <c r="D64" s="31">
        <f>'Нижнекамск протоколы'!D64+'Нижнекамск СТС'!D64</f>
        <v>0</v>
      </c>
      <c r="E64" s="31">
        <f>'Нижнекамск протоколы'!E64+'Нижнекамск СТС'!E64</f>
        <v>0</v>
      </c>
      <c r="F64" s="31">
        <f>'Нижнекамск протоколы'!F64+'Нижнекамск СТС'!F64</f>
        <v>0</v>
      </c>
      <c r="G64" s="31">
        <f>'Нижнекамск протоколы'!G64+'Нижнекамск СТС'!G64</f>
        <v>0</v>
      </c>
      <c r="H64" s="31">
        <f>'Нижнекамск протоколы'!H64+'Нижнекамск СТС'!H64</f>
        <v>0</v>
      </c>
      <c r="I64" s="31">
        <f>'Нижнекамск протоколы'!I64+'Нижнекамск СТС'!I64</f>
        <v>0</v>
      </c>
      <c r="J64" s="31">
        <v>0</v>
      </c>
      <c r="K64" s="31">
        <f>'Нижнекамск протоколы'!K64+'Нижнекамск СТС'!K64</f>
        <v>0</v>
      </c>
      <c r="L64" s="31">
        <f>'Нижнекамск протоколы'!L64+'Нижнекамск СТС'!L64</f>
        <v>20</v>
      </c>
      <c r="M64" s="31">
        <f>'Нижнекамск протоколы'!M64+'Нижнекамск СТС'!M64</f>
        <v>0</v>
      </c>
      <c r="N64" s="31">
        <f>'Нижнекамск протоколы'!N64+'Нижнекамск СТС'!N64</f>
        <v>0</v>
      </c>
      <c r="O64" s="31">
        <f>'Нижнекамск протоколы'!O64+'Нижнекамск СТС'!O64</f>
        <v>0</v>
      </c>
      <c r="P64" s="20">
        <f t="shared" si="1"/>
        <v>20</v>
      </c>
      <c r="Q64" s="83"/>
      <c r="R64" s="84">
        <f>P64*100/P34</f>
        <v>0.74460163812360391</v>
      </c>
      <c r="S64" s="83" t="s">
        <v>186</v>
      </c>
    </row>
    <row r="65" spans="1:19" ht="101.25" customHeight="1">
      <c r="A65" s="14" t="s">
        <v>187</v>
      </c>
      <c r="B65" s="256" t="s">
        <v>188</v>
      </c>
      <c r="C65" s="241"/>
      <c r="D65" s="31">
        <f>'Нижнекамск протоколы'!D65+'Нижнекамск СТС'!D65</f>
        <v>0</v>
      </c>
      <c r="E65" s="31">
        <f>'Нижнекамск протоколы'!E65+'Нижнекамск СТС'!E65</f>
        <v>0</v>
      </c>
      <c r="F65" s="31">
        <f>'Нижнекамск протоколы'!F65+'Нижнекамск СТС'!F65</f>
        <v>0</v>
      </c>
      <c r="G65" s="31">
        <f>'Нижнекамск протоколы'!G65+'Нижнекамск СТС'!G65</f>
        <v>0</v>
      </c>
      <c r="H65" s="31">
        <f>'Нижнекамск протоколы'!H65+'Нижнекамск СТС'!H65</f>
        <v>0</v>
      </c>
      <c r="I65" s="31">
        <f>'Нижнекамск протоколы'!I65+'Нижнекамск СТС'!I65</f>
        <v>0</v>
      </c>
      <c r="J65" s="31">
        <f>'Нижнекамск протоколы'!J65+'Нижнекамск СТС'!J65</f>
        <v>0</v>
      </c>
      <c r="K65" s="31">
        <f>'Нижнекамск протоколы'!K65+'Нижнекамск СТС'!K65</f>
        <v>0</v>
      </c>
      <c r="L65" s="31">
        <f>'Нижнекамск протоколы'!L65+'Нижнекамск СТС'!L65</f>
        <v>472000</v>
      </c>
      <c r="M65" s="31">
        <f>'Нижнекамск протоколы'!M65+'Нижнекамск СТС'!M65</f>
        <v>0</v>
      </c>
      <c r="N65" s="31">
        <f>'Нижнекамск протоколы'!N65+'Нижнекамск СТС'!N65</f>
        <v>0</v>
      </c>
      <c r="O65" s="31">
        <f>'Нижнекамск протоколы'!O65+'Нижнекамск СТС'!O65</f>
        <v>0</v>
      </c>
      <c r="P65" s="20">
        <f t="shared" si="1"/>
        <v>472000</v>
      </c>
      <c r="Q65" s="83"/>
      <c r="R65" s="83"/>
      <c r="S65" s="83"/>
    </row>
    <row r="66" spans="1:19" ht="101.25" customHeight="1">
      <c r="A66" s="14" t="s">
        <v>189</v>
      </c>
      <c r="B66" s="256" t="s">
        <v>190</v>
      </c>
      <c r="C66" s="241"/>
      <c r="D66" s="31">
        <f>'Нижнекамск протоколы'!D66+'Нижнекамск СТС'!D66</f>
        <v>0</v>
      </c>
      <c r="E66" s="31">
        <f>'Нижнекамск протоколы'!E66+'Нижнекамск СТС'!E66</f>
        <v>0</v>
      </c>
      <c r="F66" s="31">
        <f>'Нижнекамск протоколы'!F66+'Нижнекамск СТС'!F66</f>
        <v>0</v>
      </c>
      <c r="G66" s="31">
        <f>'Нижнекамск протоколы'!G66+'Нижнекамск СТС'!G66</f>
        <v>0</v>
      </c>
      <c r="H66" s="31">
        <f>'Нижнекамск протоколы'!H66+'Нижнекамск СТС'!H66</f>
        <v>0</v>
      </c>
      <c r="I66" s="31">
        <f>'Нижнекамск протоколы'!I66+'Нижнекамск СТС'!I66</f>
        <v>0</v>
      </c>
      <c r="J66" s="31">
        <f>'Нижнекамск протоколы'!J66+'Нижнекамск СТС'!J66</f>
        <v>0</v>
      </c>
      <c r="K66" s="31">
        <f>'Нижнекамск протоколы'!K66+'Нижнекамск СТС'!K66</f>
        <v>0</v>
      </c>
      <c r="L66" s="31">
        <f>'Нижнекамск протоколы'!L66+'Нижнекамск СТС'!L66</f>
        <v>2</v>
      </c>
      <c r="M66" s="31">
        <f>'Нижнекамск протоколы'!M66+'Нижнекамск СТС'!M66</f>
        <v>0</v>
      </c>
      <c r="N66" s="31">
        <f>'Нижнекамск протоколы'!N66+'Нижнекамск СТС'!N66</f>
        <v>0</v>
      </c>
      <c r="O66" s="31">
        <f>'Нижнекамск протоколы'!O66+'Нижнекамск СТС'!O66</f>
        <v>0</v>
      </c>
      <c r="P66" s="20">
        <f t="shared" si="1"/>
        <v>2</v>
      </c>
      <c r="Q66" s="83"/>
      <c r="R66" s="83"/>
      <c r="S66" s="83"/>
    </row>
    <row r="67" spans="1:19" ht="101.25" customHeight="1">
      <c r="A67" s="14" t="s">
        <v>191</v>
      </c>
      <c r="B67" s="256" t="s">
        <v>192</v>
      </c>
      <c r="C67" s="241"/>
      <c r="D67" s="31">
        <f>'Нижнекамск протоколы'!D67+'Нижнекамск СТС'!D67</f>
        <v>0</v>
      </c>
      <c r="E67" s="31">
        <f>'Нижнекамск протоколы'!E67+'Нижнекамск СТС'!E67</f>
        <v>0</v>
      </c>
      <c r="F67" s="31">
        <f>'Нижнекамск протоколы'!F67+'Нижнекамск СТС'!F67</f>
        <v>0</v>
      </c>
      <c r="G67" s="31">
        <f>'Нижнекамск протоколы'!G67+'Нижнекамск СТС'!G67</f>
        <v>0</v>
      </c>
      <c r="H67" s="31">
        <f>'Нижнекамск протоколы'!H67+'Нижнекамск СТС'!H67</f>
        <v>0</v>
      </c>
      <c r="I67" s="31">
        <f>'Нижнекамск протоколы'!I67+'Нижнекамск СТС'!I67</f>
        <v>0</v>
      </c>
      <c r="J67" s="31">
        <f>'Нижнекамск протоколы'!J67+'Нижнекамск СТС'!J67</f>
        <v>0</v>
      </c>
      <c r="K67" s="31">
        <f>'Нижнекамск протоколы'!K67+'Нижнекамск СТС'!K67</f>
        <v>0</v>
      </c>
      <c r="L67" s="31">
        <f>'Нижнекамск протоколы'!L67+'Нижнекамск СТС'!L67</f>
        <v>4000</v>
      </c>
      <c r="M67" s="31">
        <f>'Нижнекамск протоколы'!M67+'Нижнекамск СТС'!M67</f>
        <v>0</v>
      </c>
      <c r="N67" s="31">
        <f>'Нижнекамск протоколы'!N67+'Нижнекамск СТС'!N67</f>
        <v>0</v>
      </c>
      <c r="O67" s="31">
        <f>'Нижнекамск протоколы'!O67+'Нижнекамск СТС'!O67</f>
        <v>0</v>
      </c>
      <c r="P67" s="20">
        <f t="shared" si="1"/>
        <v>4000</v>
      </c>
      <c r="Q67" s="83"/>
      <c r="R67" s="83"/>
      <c r="S67" s="83"/>
    </row>
    <row r="68" spans="1:19" ht="96.75" customHeight="1">
      <c r="A68" s="54" t="s">
        <v>193</v>
      </c>
      <c r="B68" s="257" t="s">
        <v>194</v>
      </c>
      <c r="C68" s="244"/>
      <c r="D68" s="23">
        <f>D69+D70+D71+D72</f>
        <v>0</v>
      </c>
      <c r="E68" s="23">
        <f t="shared" ref="E68:O68" si="13">E69+E70+E71+E72</f>
        <v>0</v>
      </c>
      <c r="F68" s="23">
        <f t="shared" si="13"/>
        <v>0</v>
      </c>
      <c r="G68" s="23">
        <f t="shared" si="13"/>
        <v>0</v>
      </c>
      <c r="H68" s="23">
        <f t="shared" si="13"/>
        <v>0</v>
      </c>
      <c r="I68" s="23">
        <f t="shared" si="13"/>
        <v>0</v>
      </c>
      <c r="J68" s="23">
        <f t="shared" si="13"/>
        <v>3</v>
      </c>
      <c r="K68" s="23">
        <f t="shared" si="13"/>
        <v>0</v>
      </c>
      <c r="L68" s="23">
        <f t="shared" si="13"/>
        <v>18</v>
      </c>
      <c r="M68" s="23">
        <f t="shared" si="13"/>
        <v>0</v>
      </c>
      <c r="N68" s="23">
        <f t="shared" si="13"/>
        <v>0</v>
      </c>
      <c r="O68" s="23">
        <f t="shared" si="13"/>
        <v>0</v>
      </c>
      <c r="P68" s="20">
        <f t="shared" si="1"/>
        <v>21</v>
      </c>
      <c r="Q68" s="83"/>
      <c r="R68" s="84">
        <f>P68*100/P64</f>
        <v>105</v>
      </c>
      <c r="S68" s="83" t="s">
        <v>195</v>
      </c>
    </row>
    <row r="69" spans="1:19" ht="15.75">
      <c r="A69" s="12" t="s">
        <v>196</v>
      </c>
      <c r="B69" s="239" t="s">
        <v>137</v>
      </c>
      <c r="C69" s="241"/>
      <c r="D69" s="31">
        <f>'Нижнекамск протоколы'!D69+'Нижнекамск СТС'!D69</f>
        <v>0</v>
      </c>
      <c r="E69" s="31">
        <f>'Нижнекамск протоколы'!E69+'Нижнекамск СТС'!E69</f>
        <v>0</v>
      </c>
      <c r="F69" s="31">
        <f>'Нижнекамск протоколы'!F69+'Нижнекамск СТС'!F69</f>
        <v>0</v>
      </c>
      <c r="G69" s="31">
        <f>'Нижнекамск протоколы'!G69+'Нижнекамск СТС'!G69</f>
        <v>0</v>
      </c>
      <c r="H69" s="31">
        <f>'Нижнекамск протоколы'!H69+'Нижнекамск СТС'!H69</f>
        <v>0</v>
      </c>
      <c r="I69" s="31">
        <f>'Нижнекамск протоколы'!I69+'Нижнекамск СТС'!I69</f>
        <v>0</v>
      </c>
      <c r="J69" s="31">
        <f>'Нижнекамск протоколы'!J69+'Нижнекамск СТС'!J69</f>
        <v>0</v>
      </c>
      <c r="K69" s="31">
        <f>'Нижнекамск протоколы'!K69+'Нижнекамск СТС'!K69</f>
        <v>0</v>
      </c>
      <c r="L69" s="31">
        <f>'Нижнекамск протоколы'!L69+'Нижнекамск СТС'!L69</f>
        <v>10</v>
      </c>
      <c r="M69" s="31">
        <f>'Нижнекамск протоколы'!M69+'Нижнекамск СТС'!M69</f>
        <v>0</v>
      </c>
      <c r="N69" s="31">
        <f>'Нижнекамск протоколы'!N69+'Нижнекамск СТС'!N69</f>
        <v>0</v>
      </c>
      <c r="O69" s="31">
        <f>'Нижнекамск протоколы'!O69+'Нижнекамск СТС'!O69</f>
        <v>0</v>
      </c>
      <c r="P69" s="20">
        <f t="shared" si="1"/>
        <v>10</v>
      </c>
      <c r="Q69" s="83"/>
      <c r="R69" s="84">
        <f>P68*100/P34</f>
        <v>0.78183172002978407</v>
      </c>
      <c r="S69" s="83" t="s">
        <v>186</v>
      </c>
    </row>
    <row r="70" spans="1:19" ht="15.75">
      <c r="A70" s="12" t="s">
        <v>197</v>
      </c>
      <c r="B70" s="239" t="s">
        <v>139</v>
      </c>
      <c r="C70" s="241"/>
      <c r="D70" s="31">
        <f>'Нижнекамск протоколы'!D70+'Нижнекамск СТС'!D70</f>
        <v>0</v>
      </c>
      <c r="E70" s="31">
        <f>'Нижнекамск протоколы'!E70+'Нижнекамск СТС'!E70</f>
        <v>0</v>
      </c>
      <c r="F70" s="31">
        <f>'Нижнекамск протоколы'!F70+'Нижнекамск СТС'!F70</f>
        <v>0</v>
      </c>
      <c r="G70" s="31">
        <f>'Нижнекамск протоколы'!G70+'Нижнекамск СТС'!G70</f>
        <v>0</v>
      </c>
      <c r="H70" s="31">
        <f>'Нижнекамск протоколы'!H70+'Нижнекамск СТС'!H70</f>
        <v>0</v>
      </c>
      <c r="I70" s="31">
        <f>'Нижнекамск протоколы'!I70+'Нижнекамск СТС'!I70</f>
        <v>0</v>
      </c>
      <c r="J70" s="31">
        <f>'Нижнекамск протоколы'!J70+'Нижнекамск СТС'!J70</f>
        <v>2</v>
      </c>
      <c r="K70" s="31">
        <f>'Нижнекамск протоколы'!K70+'Нижнекамск СТС'!K70</f>
        <v>0</v>
      </c>
      <c r="L70" s="31">
        <f>'Нижнекамск протоколы'!L70+'Нижнекамск СТС'!L70</f>
        <v>8</v>
      </c>
      <c r="M70" s="31">
        <f>'Нижнекамск протоколы'!M70+'Нижнекамск СТС'!M70</f>
        <v>0</v>
      </c>
      <c r="N70" s="31">
        <f>'Нижнекамск протоколы'!N70+'Нижнекамск СТС'!N70</f>
        <v>0</v>
      </c>
      <c r="O70" s="31">
        <f>'Нижнекамск протоколы'!O70+'Нижнекамск СТС'!O70</f>
        <v>0</v>
      </c>
      <c r="P70" s="20">
        <f t="shared" si="1"/>
        <v>10</v>
      </c>
      <c r="Q70" s="83"/>
      <c r="R70" s="83"/>
      <c r="S70" s="83"/>
    </row>
    <row r="71" spans="1:19" ht="15.75">
      <c r="A71" s="12" t="s">
        <v>198</v>
      </c>
      <c r="B71" s="239" t="s">
        <v>141</v>
      </c>
      <c r="C71" s="241"/>
      <c r="D71" s="31">
        <f>'Нижнекамск протоколы'!D71+'Нижнекамск СТС'!D71</f>
        <v>0</v>
      </c>
      <c r="E71" s="31">
        <f>'Нижнекамск протоколы'!E71+'Нижнекамск СТС'!E71</f>
        <v>0</v>
      </c>
      <c r="F71" s="31">
        <f>'Нижнекамск протоколы'!F71+'Нижнекамск СТС'!F71</f>
        <v>0</v>
      </c>
      <c r="G71" s="31">
        <f>'Нижнекамск протоколы'!G71+'Нижнекамск СТС'!G71</f>
        <v>0</v>
      </c>
      <c r="H71" s="31">
        <f>'Нижнекамск протоколы'!H71+'Нижнекамск СТС'!H71</f>
        <v>0</v>
      </c>
      <c r="I71" s="31">
        <f>'Нижнекамск протоколы'!I71+'Нижнекамск СТС'!I71</f>
        <v>0</v>
      </c>
      <c r="J71" s="31">
        <f>'Нижнекамск протоколы'!J71+'Нижнекамск СТС'!J71</f>
        <v>0</v>
      </c>
      <c r="K71" s="31">
        <f>'Нижнекамск протоколы'!K71+'Нижнекамск СТС'!K71</f>
        <v>0</v>
      </c>
      <c r="L71" s="31">
        <f>'Нижнекамск протоколы'!L71+'Нижнекамск СТС'!L71</f>
        <v>0</v>
      </c>
      <c r="M71" s="31">
        <f>'Нижнекамск протоколы'!M71+'Нижнекамск СТС'!M71</f>
        <v>0</v>
      </c>
      <c r="N71" s="31">
        <f>'Нижнекамск протоколы'!N71+'Нижнекамск СТС'!N71</f>
        <v>0</v>
      </c>
      <c r="O71" s="31">
        <f>'Нижнекамск протоколы'!O71+'Нижнекамск СТС'!O71</f>
        <v>0</v>
      </c>
      <c r="P71" s="20">
        <f t="shared" si="1"/>
        <v>0</v>
      </c>
      <c r="Q71" s="83"/>
      <c r="R71" s="83"/>
      <c r="S71" s="83"/>
    </row>
    <row r="72" spans="1:19" ht="15.75">
      <c r="A72" s="12" t="s">
        <v>199</v>
      </c>
      <c r="B72" s="245" t="s">
        <v>143</v>
      </c>
      <c r="C72" s="246"/>
      <c r="D72" s="25">
        <f>D73+D74</f>
        <v>0</v>
      </c>
      <c r="E72" s="25">
        <f t="shared" ref="E72:O72" si="14">E73+E74</f>
        <v>0</v>
      </c>
      <c r="F72" s="25">
        <f t="shared" si="14"/>
        <v>0</v>
      </c>
      <c r="G72" s="25">
        <f t="shared" si="14"/>
        <v>0</v>
      </c>
      <c r="H72" s="25">
        <f t="shared" si="14"/>
        <v>0</v>
      </c>
      <c r="I72" s="25">
        <f t="shared" si="14"/>
        <v>0</v>
      </c>
      <c r="J72" s="25">
        <f t="shared" si="14"/>
        <v>1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20">
        <f t="shared" si="1"/>
        <v>1</v>
      </c>
      <c r="Q72" s="83"/>
      <c r="R72" s="83"/>
      <c r="S72" s="83"/>
    </row>
    <row r="73" spans="1:19" ht="15.75">
      <c r="A73" s="12" t="s">
        <v>200</v>
      </c>
      <c r="B73" s="239" t="s">
        <v>145</v>
      </c>
      <c r="C73" s="241"/>
      <c r="D73" s="31">
        <f>'Нижнекамск протоколы'!D73+'Нижнекамск СТС'!D73</f>
        <v>0</v>
      </c>
      <c r="E73" s="31">
        <f>'Нижнекамск протоколы'!E73+'Нижнекамск СТС'!E73</f>
        <v>0</v>
      </c>
      <c r="F73" s="31">
        <f>'Нижнекамск протоколы'!F73+'Нижнекамск СТС'!F73</f>
        <v>0</v>
      </c>
      <c r="G73" s="31">
        <f>'Нижнекамск протоколы'!G73+'Нижнекамск СТС'!G73</f>
        <v>0</v>
      </c>
      <c r="H73" s="31">
        <f>'Нижнекамск протоколы'!H73+'Нижнекамск СТС'!H73</f>
        <v>0</v>
      </c>
      <c r="I73" s="31">
        <f>'Нижнекамск протоколы'!I73+'Нижнекамск СТС'!I73</f>
        <v>0</v>
      </c>
      <c r="J73" s="31">
        <f>'Нижнекамск протоколы'!J73+'Нижнекамск СТС'!J73</f>
        <v>1</v>
      </c>
      <c r="K73" s="31">
        <f>'Нижнекамск протоколы'!K73+'Нижнекамск СТС'!K73</f>
        <v>0</v>
      </c>
      <c r="L73" s="31">
        <f>'Нижнекамск протоколы'!L73+'Нижнекамск СТС'!L73</f>
        <v>0</v>
      </c>
      <c r="M73" s="31">
        <f>'Нижнекамск протоколы'!M73+'Нижнекамск СТС'!M73</f>
        <v>0</v>
      </c>
      <c r="N73" s="31">
        <f>'Нижнекамск протоколы'!N73+'Нижнекамск СТС'!N73</f>
        <v>0</v>
      </c>
      <c r="O73" s="31">
        <f>'Нижнекамск протоколы'!O73+'Нижнекамск СТС'!O73</f>
        <v>0</v>
      </c>
      <c r="P73" s="20">
        <f t="shared" si="1"/>
        <v>1</v>
      </c>
      <c r="Q73" s="83"/>
      <c r="R73" s="83"/>
      <c r="S73" s="83"/>
    </row>
    <row r="74" spans="1:19" ht="15.75">
      <c r="A74" s="12" t="s">
        <v>201</v>
      </c>
      <c r="B74" s="239" t="s">
        <v>202</v>
      </c>
      <c r="C74" s="241"/>
      <c r="D74" s="31">
        <f>'Нижнекамск протоколы'!D74+'Нижнекамск СТС'!D74</f>
        <v>0</v>
      </c>
      <c r="E74" s="31">
        <f>'Нижнекамск протоколы'!E74+'Нижнекамск СТС'!E74</f>
        <v>0</v>
      </c>
      <c r="F74" s="31">
        <f>'Нижнекамск протоколы'!F74+'Нижнекамск СТС'!F74</f>
        <v>0</v>
      </c>
      <c r="G74" s="31">
        <f>'Нижнекамск протоколы'!G74+'Нижнекамск СТС'!G74</f>
        <v>0</v>
      </c>
      <c r="H74" s="31">
        <f>'Нижнекамск протоколы'!H74+'Нижнекамск СТС'!H74</f>
        <v>0</v>
      </c>
      <c r="I74" s="31">
        <f>'Нижнекамск протоколы'!I74+'Нижнекамск СТС'!I74</f>
        <v>0</v>
      </c>
      <c r="J74" s="31">
        <f>'Нижнекамск протоколы'!J74+'Нижнекамск СТС'!J74</f>
        <v>0</v>
      </c>
      <c r="K74" s="31">
        <f>'Нижнекамск протоколы'!K74+'Нижнекамск СТС'!K74</f>
        <v>0</v>
      </c>
      <c r="L74" s="31">
        <f>'Нижнекамск протоколы'!L74+'Нижнекамск СТС'!L74</f>
        <v>0</v>
      </c>
      <c r="M74" s="31">
        <f>'Нижнекамск протоколы'!M74+'Нижнекамск СТС'!M74</f>
        <v>0</v>
      </c>
      <c r="N74" s="31">
        <f>'Нижнекамск протоколы'!N74+'Нижнекамск СТС'!N74</f>
        <v>0</v>
      </c>
      <c r="O74" s="31">
        <f>'Нижнекамск протоколы'!O74+'Нижнекамск СТС'!O74</f>
        <v>0</v>
      </c>
      <c r="P74" s="20">
        <f t="shared" si="1"/>
        <v>0</v>
      </c>
      <c r="Q74" s="83"/>
      <c r="R74" s="83"/>
      <c r="S74" s="83"/>
    </row>
    <row r="75" spans="1:19" ht="90" customHeight="1">
      <c r="A75" s="66" t="s">
        <v>203</v>
      </c>
      <c r="B75" s="258" t="s">
        <v>204</v>
      </c>
      <c r="C75" s="251"/>
      <c r="D75" s="28">
        <f>D76+D77+D78+D79</f>
        <v>0</v>
      </c>
      <c r="E75" s="28">
        <f t="shared" ref="E75:O75" si="15">E76+E77+E78+E79</f>
        <v>0</v>
      </c>
      <c r="F75" s="28">
        <f t="shared" si="15"/>
        <v>0</v>
      </c>
      <c r="G75" s="28">
        <f t="shared" si="15"/>
        <v>0</v>
      </c>
      <c r="H75" s="28">
        <f t="shared" si="15"/>
        <v>0</v>
      </c>
      <c r="I75" s="28">
        <f t="shared" si="15"/>
        <v>0</v>
      </c>
      <c r="J75" s="28">
        <f t="shared" si="15"/>
        <v>0</v>
      </c>
      <c r="K75" s="28">
        <f t="shared" si="15"/>
        <v>0</v>
      </c>
      <c r="L75" s="28">
        <f t="shared" si="15"/>
        <v>414000</v>
      </c>
      <c r="M75" s="28">
        <f t="shared" si="15"/>
        <v>0</v>
      </c>
      <c r="N75" s="28">
        <f t="shared" si="15"/>
        <v>0</v>
      </c>
      <c r="O75" s="28">
        <f t="shared" si="15"/>
        <v>0</v>
      </c>
      <c r="P75" s="20">
        <f t="shared" si="1"/>
        <v>414000</v>
      </c>
      <c r="Q75" s="83"/>
      <c r="R75" s="84">
        <f>P75*100/P65</f>
        <v>87.711864406779668</v>
      </c>
      <c r="S75" s="83" t="s">
        <v>195</v>
      </c>
    </row>
    <row r="76" spans="1:19" ht="15.75">
      <c r="A76" s="12" t="s">
        <v>205</v>
      </c>
      <c r="B76" s="240" t="s">
        <v>137</v>
      </c>
      <c r="C76" s="241"/>
      <c r="D76" s="31">
        <f>'Нижнекамск протоколы'!D76+'Нижнекамск СТС'!D76</f>
        <v>0</v>
      </c>
      <c r="E76" s="31">
        <f>'Нижнекамск протоколы'!E76+'Нижнекамск СТС'!E76</f>
        <v>0</v>
      </c>
      <c r="F76" s="31">
        <f>'Нижнекамск протоколы'!F76+'Нижнекамск СТС'!F76</f>
        <v>0</v>
      </c>
      <c r="G76" s="31">
        <f>'Нижнекамск протоколы'!G76+'Нижнекамск СТС'!G76</f>
        <v>0</v>
      </c>
      <c r="H76" s="31">
        <f>'Нижнекамск протоколы'!H76+'Нижнекамск СТС'!H76</f>
        <v>0</v>
      </c>
      <c r="I76" s="31">
        <f>'Нижнекамск протоколы'!I76+'Нижнекамск СТС'!I76</f>
        <v>0</v>
      </c>
      <c r="J76" s="31">
        <f>'Нижнекамск протоколы'!J76+'Нижнекамск СТС'!J76</f>
        <v>0</v>
      </c>
      <c r="K76" s="31">
        <f>'Нижнекамск протоколы'!K76+'Нижнекамск СТС'!K76</f>
        <v>0</v>
      </c>
      <c r="L76" s="31">
        <f>'Нижнекамск протоколы'!L76+'Нижнекамск СТС'!L76</f>
        <v>14000</v>
      </c>
      <c r="M76" s="31">
        <f>'Нижнекамск протоколы'!M76+'Нижнекамск СТС'!M76</f>
        <v>0</v>
      </c>
      <c r="N76" s="31">
        <f>'Нижнекамск протоколы'!N76+'Нижнекамск СТС'!N76</f>
        <v>0</v>
      </c>
      <c r="O76" s="31">
        <f>'Нижнекамск протоколы'!O76+'Нижнекамск СТС'!O76</f>
        <v>0</v>
      </c>
      <c r="P76" s="20">
        <f t="shared" si="1"/>
        <v>14000</v>
      </c>
      <c r="Q76" s="83"/>
      <c r="R76" s="83"/>
      <c r="S76" s="83"/>
    </row>
    <row r="77" spans="1:19" ht="15.75">
      <c r="A77" s="12" t="s">
        <v>206</v>
      </c>
      <c r="B77" s="240" t="s">
        <v>139</v>
      </c>
      <c r="C77" s="241"/>
      <c r="D77" s="31">
        <f>'Нижнекамск протоколы'!D77+'Нижнекамск СТС'!D77</f>
        <v>0</v>
      </c>
      <c r="E77" s="31">
        <f>'Нижнекамск протоколы'!E77+'Нижнекамск СТС'!E77</f>
        <v>0</v>
      </c>
      <c r="F77" s="31">
        <f>'Нижнекамск протоколы'!F77+'Нижнекамск СТС'!F77</f>
        <v>0</v>
      </c>
      <c r="G77" s="31">
        <f>'Нижнекамск протоколы'!G77+'Нижнекамск СТС'!G77</f>
        <v>0</v>
      </c>
      <c r="H77" s="31">
        <f>'Нижнекамск протоколы'!H77+'Нижнекамск СТС'!H77</f>
        <v>0</v>
      </c>
      <c r="I77" s="31">
        <f>'Нижнекамск протоколы'!I77+'Нижнекамск СТС'!I77</f>
        <v>0</v>
      </c>
      <c r="J77" s="31">
        <f>'Нижнекамск протоколы'!J77+'Нижнекамск СТС'!J77</f>
        <v>0</v>
      </c>
      <c r="K77" s="31">
        <f>'Нижнекамск протоколы'!K77+'Нижнекамск СТС'!K77</f>
        <v>0</v>
      </c>
      <c r="L77" s="31">
        <f>'Нижнекамск протоколы'!L77+'Нижнекамск СТС'!L77</f>
        <v>400000</v>
      </c>
      <c r="M77" s="31">
        <f>'Нижнекамск протоколы'!M77+'Нижнекамск СТС'!M77</f>
        <v>0</v>
      </c>
      <c r="N77" s="31">
        <f>'Нижнекамск протоколы'!N77+'Нижнекамск СТС'!N77</f>
        <v>0</v>
      </c>
      <c r="O77" s="31">
        <f>'Нижнекамск протоколы'!O77+'Нижнекамск СТС'!O77</f>
        <v>0</v>
      </c>
      <c r="P77" s="20">
        <f t="shared" si="1"/>
        <v>400000</v>
      </c>
      <c r="Q77" s="83"/>
      <c r="R77" s="83"/>
      <c r="S77" s="83"/>
    </row>
    <row r="78" spans="1:19" ht="15.75">
      <c r="A78" s="12" t="s">
        <v>207</v>
      </c>
      <c r="B78" s="240" t="s">
        <v>141</v>
      </c>
      <c r="C78" s="241"/>
      <c r="D78" s="31">
        <f>'Нижнекамск протоколы'!D78+'Нижнекамск СТС'!D78</f>
        <v>0</v>
      </c>
      <c r="E78" s="31">
        <f>'Нижнекамск протоколы'!E78+'Нижнекамск СТС'!E78</f>
        <v>0</v>
      </c>
      <c r="F78" s="31">
        <f>'Нижнекамск протоколы'!F78+'Нижнекамск СТС'!F78</f>
        <v>0</v>
      </c>
      <c r="G78" s="31">
        <f>'Нижнекамск протоколы'!G78+'Нижнекамск СТС'!G78</f>
        <v>0</v>
      </c>
      <c r="H78" s="31">
        <f>'Нижнекамск протоколы'!H78+'Нижнекамск СТС'!H78</f>
        <v>0</v>
      </c>
      <c r="I78" s="31">
        <f>'Нижнекамск протоколы'!I78+'Нижнекамск СТС'!I78</f>
        <v>0</v>
      </c>
      <c r="J78" s="31">
        <f>'Нижнекамск протоколы'!J78+'Нижнекамск СТС'!J78</f>
        <v>0</v>
      </c>
      <c r="K78" s="31">
        <f>'Нижнекамск протоколы'!K78+'Нижнекамск СТС'!K78</f>
        <v>0</v>
      </c>
      <c r="L78" s="31">
        <f>'Нижнекамск протоколы'!L78+'Нижнекамск СТС'!L78</f>
        <v>0</v>
      </c>
      <c r="M78" s="31">
        <f>'Нижнекамск протоколы'!M78+'Нижнекамск СТС'!M78</f>
        <v>0</v>
      </c>
      <c r="N78" s="31">
        <f>'Нижнекамск протоколы'!N78+'Нижнекамск СТС'!N78</f>
        <v>0</v>
      </c>
      <c r="O78" s="31">
        <f>'Нижнекамск протоколы'!O78+'Нижнекамск СТС'!O78</f>
        <v>0</v>
      </c>
      <c r="P78" s="20">
        <f t="shared" si="1"/>
        <v>0</v>
      </c>
      <c r="Q78" s="83"/>
      <c r="R78" s="83"/>
      <c r="S78" s="83"/>
    </row>
    <row r="79" spans="1:19" ht="15.75">
      <c r="A79" s="12" t="s">
        <v>208</v>
      </c>
      <c r="B79" s="259" t="s">
        <v>143</v>
      </c>
      <c r="C79" s="253"/>
      <c r="D79" s="28">
        <f>D80+D81</f>
        <v>0</v>
      </c>
      <c r="E79" s="28">
        <f t="shared" ref="E79:O79" si="16">E80+E81</f>
        <v>0</v>
      </c>
      <c r="F79" s="28">
        <f t="shared" si="16"/>
        <v>0</v>
      </c>
      <c r="G79" s="28">
        <f t="shared" si="16"/>
        <v>0</v>
      </c>
      <c r="H79" s="28">
        <f t="shared" si="16"/>
        <v>0</v>
      </c>
      <c r="I79" s="28">
        <f t="shared" si="16"/>
        <v>0</v>
      </c>
      <c r="J79" s="28">
        <f t="shared" si="16"/>
        <v>0</v>
      </c>
      <c r="K79" s="28">
        <f t="shared" si="16"/>
        <v>0</v>
      </c>
      <c r="L79" s="28">
        <f t="shared" si="16"/>
        <v>0</v>
      </c>
      <c r="M79" s="28">
        <f t="shared" si="16"/>
        <v>0</v>
      </c>
      <c r="N79" s="28">
        <f t="shared" si="16"/>
        <v>0</v>
      </c>
      <c r="O79" s="28">
        <f t="shared" si="16"/>
        <v>0</v>
      </c>
      <c r="P79" s="20">
        <f t="shared" si="1"/>
        <v>0</v>
      </c>
      <c r="Q79" s="83"/>
      <c r="R79" s="83"/>
      <c r="S79" s="83"/>
    </row>
    <row r="80" spans="1:19" ht="15.75">
      <c r="A80" s="12" t="s">
        <v>209</v>
      </c>
      <c r="B80" s="240" t="s">
        <v>145</v>
      </c>
      <c r="C80" s="241"/>
      <c r="D80" s="31">
        <f>'Нижнекамск протоколы'!D80+'Нижнекамск СТС'!D80</f>
        <v>0</v>
      </c>
      <c r="E80" s="31">
        <f>'Нижнекамск протоколы'!E80+'Нижнекамск СТС'!E80</f>
        <v>0</v>
      </c>
      <c r="F80" s="31">
        <f>'Нижнекамск протоколы'!F80+'Нижнекамск СТС'!F80</f>
        <v>0</v>
      </c>
      <c r="G80" s="31">
        <f>'Нижнекамск протоколы'!G80+'Нижнекамск СТС'!G80</f>
        <v>0</v>
      </c>
      <c r="H80" s="31">
        <f>'Нижнекамск протоколы'!H80+'Нижнекамск СТС'!H80</f>
        <v>0</v>
      </c>
      <c r="I80" s="31">
        <f>'Нижнекамск протоколы'!I80+'Нижнекамск СТС'!I80</f>
        <v>0</v>
      </c>
      <c r="J80" s="31">
        <f>'Нижнекамск протоколы'!J80+'Нижнекамск СТС'!J80</f>
        <v>0</v>
      </c>
      <c r="K80" s="31">
        <f>'Нижнекамск протоколы'!K80+'Нижнекамск СТС'!K80</f>
        <v>0</v>
      </c>
      <c r="L80" s="31">
        <f>'Нижнекамск протоколы'!L80+'Нижнекамск СТС'!L80</f>
        <v>0</v>
      </c>
      <c r="M80" s="31">
        <f>'Нижнекамск протоколы'!M80+'Нижнекамск СТС'!M80</f>
        <v>0</v>
      </c>
      <c r="N80" s="31">
        <f>'Нижнекамск протоколы'!N80+'Нижнекамск СТС'!N80</f>
        <v>0</v>
      </c>
      <c r="O80" s="31">
        <f>'Нижнекамск протоколы'!O80+'Нижнекамск СТС'!O80</f>
        <v>0</v>
      </c>
      <c r="P80" s="20">
        <f t="shared" si="1"/>
        <v>0</v>
      </c>
      <c r="Q80" s="83"/>
      <c r="R80" s="83"/>
      <c r="S80" s="83"/>
    </row>
    <row r="81" spans="1:19" ht="15.75">
      <c r="A81" s="12" t="s">
        <v>210</v>
      </c>
      <c r="B81" s="240" t="s">
        <v>202</v>
      </c>
      <c r="C81" s="241"/>
      <c r="D81" s="31">
        <f>'Нижнекамск протоколы'!D81+'Нижнекамск СТС'!D81</f>
        <v>0</v>
      </c>
      <c r="E81" s="31">
        <f>'Нижнекамск протоколы'!E81+'Нижнекамск СТС'!E81</f>
        <v>0</v>
      </c>
      <c r="F81" s="31">
        <f>'Нижнекамск протоколы'!F81+'Нижнекамск СТС'!F81</f>
        <v>0</v>
      </c>
      <c r="G81" s="31">
        <f>'Нижнекамск протоколы'!G81+'Нижнекамск СТС'!G81</f>
        <v>0</v>
      </c>
      <c r="H81" s="31">
        <f>'Нижнекамск протоколы'!H81+'Нижнекамск СТС'!H81</f>
        <v>0</v>
      </c>
      <c r="I81" s="31">
        <f>'Нижнекамск протоколы'!I81+'Нижнекамск СТС'!I81</f>
        <v>0</v>
      </c>
      <c r="J81" s="31">
        <f>'Нижнекамск протоколы'!J81+'Нижнекамск СТС'!J81</f>
        <v>0</v>
      </c>
      <c r="K81" s="31">
        <f>'Нижнекамск протоколы'!K81+'Нижнекамск СТС'!K81</f>
        <v>0</v>
      </c>
      <c r="L81" s="31">
        <f>'Нижнекамск протоколы'!L81+'Нижнекамск СТС'!L81</f>
        <v>0</v>
      </c>
      <c r="M81" s="31">
        <f>'Нижнекамск протоколы'!M81+'Нижнекамск СТС'!M81</f>
        <v>0</v>
      </c>
      <c r="N81" s="31">
        <f>'Нижнекамск протоколы'!N81+'Нижнекамск СТС'!N81</f>
        <v>0</v>
      </c>
      <c r="O81" s="31">
        <f>'Нижнекамск протоколы'!O81+'Нижнекамск СТС'!O81</f>
        <v>0</v>
      </c>
      <c r="P81" s="20">
        <f t="shared" si="1"/>
        <v>0</v>
      </c>
      <c r="Q81" s="83"/>
      <c r="R81" s="83"/>
      <c r="S81" s="83"/>
    </row>
    <row r="82" spans="1:19" ht="97.5" customHeight="1">
      <c r="A82" s="67" t="s">
        <v>211</v>
      </c>
      <c r="B82" s="257" t="s">
        <v>212</v>
      </c>
      <c r="C82" s="244"/>
      <c r="D82" s="23">
        <f>D83+D84+D85+D86</f>
        <v>0</v>
      </c>
      <c r="E82" s="23">
        <f t="shared" ref="E82:O82" si="17">E83+E84+E85+E86</f>
        <v>0</v>
      </c>
      <c r="F82" s="23">
        <f t="shared" si="17"/>
        <v>0</v>
      </c>
      <c r="G82" s="23">
        <f t="shared" si="17"/>
        <v>0</v>
      </c>
      <c r="H82" s="23">
        <f t="shared" si="17"/>
        <v>0</v>
      </c>
      <c r="I82" s="23">
        <f t="shared" si="17"/>
        <v>0</v>
      </c>
      <c r="J82" s="23">
        <f t="shared" si="17"/>
        <v>0</v>
      </c>
      <c r="K82" s="23">
        <f t="shared" si="17"/>
        <v>0</v>
      </c>
      <c r="L82" s="23">
        <f t="shared" si="17"/>
        <v>0</v>
      </c>
      <c r="M82" s="23">
        <f t="shared" si="17"/>
        <v>0</v>
      </c>
      <c r="N82" s="23">
        <f t="shared" si="17"/>
        <v>0</v>
      </c>
      <c r="O82" s="23">
        <f t="shared" si="17"/>
        <v>0</v>
      </c>
      <c r="P82" s="20">
        <f t="shared" si="1"/>
        <v>0</v>
      </c>
      <c r="Q82" s="83"/>
      <c r="R82" s="83"/>
      <c r="S82" s="83"/>
    </row>
    <row r="83" spans="1:19" ht="15.75">
      <c r="A83" s="68" t="s">
        <v>213</v>
      </c>
      <c r="B83" s="239" t="s">
        <v>137</v>
      </c>
      <c r="C83" s="241"/>
      <c r="D83" s="31">
        <f>'Нижнекамск протоколы'!D83+'Нижнекамск СТС'!D83</f>
        <v>0</v>
      </c>
      <c r="E83" s="31">
        <f>'Нижнекамск протоколы'!E83+'Нижнекамск СТС'!E83</f>
        <v>0</v>
      </c>
      <c r="F83" s="31">
        <f>'Нижнекамск протоколы'!F83+'Нижнекамск СТС'!F83</f>
        <v>0</v>
      </c>
      <c r="G83" s="31">
        <f>'Нижнекамск протоколы'!G83+'Нижнекамск СТС'!G83</f>
        <v>0</v>
      </c>
      <c r="H83" s="31">
        <f>'Нижнекамск протоколы'!H83+'Нижнекамск СТС'!H83</f>
        <v>0</v>
      </c>
      <c r="I83" s="31">
        <f>'Нижнекамск протоколы'!I83+'Нижнекамск СТС'!I83</f>
        <v>0</v>
      </c>
      <c r="J83" s="31">
        <f>'Нижнекамск протоколы'!J83+'Нижнекамск СТС'!J83</f>
        <v>0</v>
      </c>
      <c r="K83" s="31">
        <f>'Нижнекамск протоколы'!K83+'Нижнекамск СТС'!K83</f>
        <v>0</v>
      </c>
      <c r="L83" s="31">
        <f>'Нижнекамск протоколы'!L83+'Нижнекамск СТС'!L83</f>
        <v>0</v>
      </c>
      <c r="M83" s="31">
        <f>'Нижнекамск протоколы'!M83+'Нижнекамск СТС'!M83</f>
        <v>0</v>
      </c>
      <c r="N83" s="31">
        <f>'Нижнекамск протоколы'!N83+'Нижнекамск СТС'!N83</f>
        <v>0</v>
      </c>
      <c r="O83" s="31">
        <f>'Нижнекамск протоколы'!O83+'Нижнекамск СТС'!O83</f>
        <v>0</v>
      </c>
      <c r="P83" s="20">
        <f t="shared" si="1"/>
        <v>0</v>
      </c>
      <c r="Q83" s="83"/>
      <c r="R83" s="83"/>
      <c r="S83" s="83"/>
    </row>
    <row r="84" spans="1:19" ht="15.75">
      <c r="A84" s="68" t="s">
        <v>214</v>
      </c>
      <c r="B84" s="239" t="s">
        <v>139</v>
      </c>
      <c r="C84" s="241"/>
      <c r="D84" s="31">
        <f>'Нижнекамск протоколы'!D84+'Нижнекамск СТС'!D84</f>
        <v>0</v>
      </c>
      <c r="E84" s="31">
        <f>'Нижнекамск протоколы'!E84+'Нижнекамск СТС'!E84</f>
        <v>0</v>
      </c>
      <c r="F84" s="31">
        <f>'Нижнекамск протоколы'!F84+'Нижнекамск СТС'!F84</f>
        <v>0</v>
      </c>
      <c r="G84" s="31">
        <f>'Нижнекамск протоколы'!G84+'Нижнекамск СТС'!G84</f>
        <v>0</v>
      </c>
      <c r="H84" s="31">
        <f>'Нижнекамск протоколы'!H84+'Нижнекамск СТС'!H84</f>
        <v>0</v>
      </c>
      <c r="I84" s="31">
        <f>'Нижнекамск протоколы'!I84+'Нижнекамск СТС'!I84</f>
        <v>0</v>
      </c>
      <c r="J84" s="31">
        <f>'Нижнекамск протоколы'!J84+'Нижнекамск СТС'!J84</f>
        <v>0</v>
      </c>
      <c r="K84" s="31">
        <f>'Нижнекамск протоколы'!K84+'Нижнекамск СТС'!K84</f>
        <v>0</v>
      </c>
      <c r="L84" s="31">
        <f>'Нижнекамск протоколы'!L84+'Нижнекамск СТС'!L84</f>
        <v>0</v>
      </c>
      <c r="M84" s="31">
        <f>'Нижнекамск протоколы'!M84+'Нижнекамск СТС'!M84</f>
        <v>0</v>
      </c>
      <c r="N84" s="31">
        <f>'Нижнекамск протоколы'!N84+'Нижнекамск СТС'!N84</f>
        <v>0</v>
      </c>
      <c r="O84" s="31">
        <f>'Нижнекамск протоколы'!O84+'Нижнекамск СТС'!O84</f>
        <v>0</v>
      </c>
      <c r="P84" s="20">
        <f t="shared" ref="P84:P119" si="18">D84+E84+F84+G84+H84+I84+J84+K84+L84+M84+N84+O84</f>
        <v>0</v>
      </c>
      <c r="Q84" s="83"/>
      <c r="R84" s="83"/>
      <c r="S84" s="83"/>
    </row>
    <row r="85" spans="1:19" ht="15.75">
      <c r="A85" s="68" t="s">
        <v>215</v>
      </c>
      <c r="B85" s="239" t="s">
        <v>141</v>
      </c>
      <c r="C85" s="241"/>
      <c r="D85" s="31">
        <f>'Нижнекамск протоколы'!D85+'Нижнекамск СТС'!D85</f>
        <v>0</v>
      </c>
      <c r="E85" s="31">
        <f>'Нижнекамск протоколы'!E85+'Нижнекамск СТС'!E85</f>
        <v>0</v>
      </c>
      <c r="F85" s="31">
        <f>'Нижнекамск протоколы'!F85+'Нижнекамск СТС'!F85</f>
        <v>0</v>
      </c>
      <c r="G85" s="31">
        <f>'Нижнекамск протоколы'!G85+'Нижнекамск СТС'!G85</f>
        <v>0</v>
      </c>
      <c r="H85" s="31">
        <f>'Нижнекамск протоколы'!H85+'Нижнекамск СТС'!H85</f>
        <v>0</v>
      </c>
      <c r="I85" s="31">
        <f>'Нижнекамск протоколы'!I85+'Нижнекамск СТС'!I85</f>
        <v>0</v>
      </c>
      <c r="J85" s="31">
        <f>'Нижнекамск протоколы'!J85+'Нижнекамск СТС'!J85</f>
        <v>0</v>
      </c>
      <c r="K85" s="31">
        <f>'Нижнекамск протоколы'!K85+'Нижнекамск СТС'!K85</f>
        <v>0</v>
      </c>
      <c r="L85" s="31">
        <f>'Нижнекамск протоколы'!L85+'Нижнекамск СТС'!L85</f>
        <v>0</v>
      </c>
      <c r="M85" s="31">
        <f>'Нижнекамск протоколы'!M85+'Нижнекамск СТС'!M85</f>
        <v>0</v>
      </c>
      <c r="N85" s="31">
        <f>'Нижнекамск протоколы'!N85+'Нижнекамск СТС'!N85</f>
        <v>0</v>
      </c>
      <c r="O85" s="31">
        <f>'Нижнекамск протоколы'!O85+'Нижнекамск СТС'!O85</f>
        <v>0</v>
      </c>
      <c r="P85" s="20">
        <f t="shared" si="18"/>
        <v>0</v>
      </c>
      <c r="Q85" s="83"/>
      <c r="R85" s="83"/>
      <c r="S85" s="83"/>
    </row>
    <row r="86" spans="1:19" ht="15.75">
      <c r="A86" s="68" t="s">
        <v>216</v>
      </c>
      <c r="B86" s="245" t="s">
        <v>143</v>
      </c>
      <c r="C86" s="246"/>
      <c r="D86" s="25">
        <f>D87+D88</f>
        <v>0</v>
      </c>
      <c r="E86" s="25">
        <f t="shared" ref="E86:O86" si="19">E87+E88</f>
        <v>0</v>
      </c>
      <c r="F86" s="25">
        <f t="shared" si="19"/>
        <v>0</v>
      </c>
      <c r="G86" s="25">
        <f t="shared" si="19"/>
        <v>0</v>
      </c>
      <c r="H86" s="25">
        <f t="shared" si="19"/>
        <v>0</v>
      </c>
      <c r="I86" s="25">
        <f t="shared" si="19"/>
        <v>0</v>
      </c>
      <c r="J86" s="25">
        <f t="shared" si="19"/>
        <v>0</v>
      </c>
      <c r="K86" s="25">
        <f t="shared" si="19"/>
        <v>0</v>
      </c>
      <c r="L86" s="25">
        <f t="shared" si="19"/>
        <v>0</v>
      </c>
      <c r="M86" s="25">
        <f t="shared" si="19"/>
        <v>0</v>
      </c>
      <c r="N86" s="25">
        <f t="shared" si="19"/>
        <v>0</v>
      </c>
      <c r="O86" s="25">
        <f t="shared" si="19"/>
        <v>0</v>
      </c>
      <c r="P86" s="20">
        <f t="shared" si="18"/>
        <v>0</v>
      </c>
      <c r="Q86" s="83"/>
      <c r="R86" s="83"/>
      <c r="S86" s="83"/>
    </row>
    <row r="87" spans="1:19" ht="15.75">
      <c r="A87" s="68" t="s">
        <v>217</v>
      </c>
      <c r="B87" s="239" t="s">
        <v>145</v>
      </c>
      <c r="C87" s="241"/>
      <c r="D87" s="31">
        <f>'Нижнекамск протоколы'!D87+'Нижнекамск СТС'!D87</f>
        <v>0</v>
      </c>
      <c r="E87" s="31">
        <f>'Нижнекамск протоколы'!E87+'Нижнекамск СТС'!E87</f>
        <v>0</v>
      </c>
      <c r="F87" s="31">
        <f>'Нижнекамск протоколы'!F87+'Нижнекамск СТС'!F87</f>
        <v>0</v>
      </c>
      <c r="G87" s="31">
        <f>'Нижнекамск протоколы'!G87+'Нижнекамск СТС'!G87</f>
        <v>0</v>
      </c>
      <c r="H87" s="31">
        <f>'Нижнекамск протоколы'!H87+'Нижнекамск СТС'!H87</f>
        <v>0</v>
      </c>
      <c r="I87" s="31">
        <f>'Нижнекамск протоколы'!I87+'Нижнекамск СТС'!I87</f>
        <v>0</v>
      </c>
      <c r="J87" s="31">
        <f>'Нижнекамск протоколы'!J87+'Нижнекамск СТС'!J87</f>
        <v>0</v>
      </c>
      <c r="K87" s="31">
        <f>'Нижнекамск протоколы'!K87+'Нижнекамск СТС'!K87</f>
        <v>0</v>
      </c>
      <c r="L87" s="31">
        <f>'Нижнекамск протоколы'!L87+'Нижнекамск СТС'!L87</f>
        <v>0</v>
      </c>
      <c r="M87" s="31">
        <f>'Нижнекамск протоколы'!M87+'Нижнекамск СТС'!M87</f>
        <v>0</v>
      </c>
      <c r="N87" s="31">
        <f>'Нижнекамск протоколы'!N87+'Нижнекамск СТС'!N87</f>
        <v>0</v>
      </c>
      <c r="O87" s="31">
        <f>'Нижнекамск протоколы'!O87+'Нижнекамск СТС'!O87</f>
        <v>0</v>
      </c>
      <c r="P87" s="20">
        <f t="shared" si="18"/>
        <v>0</v>
      </c>
      <c r="Q87" s="83"/>
      <c r="R87" s="83"/>
      <c r="S87" s="83"/>
    </row>
    <row r="88" spans="1:19" ht="15.75">
      <c r="A88" s="68" t="s">
        <v>218</v>
      </c>
      <c r="B88" s="239" t="s">
        <v>202</v>
      </c>
      <c r="C88" s="241"/>
      <c r="D88" s="31">
        <f>'Нижнекамск протоколы'!D88+'Нижнекамск СТС'!D88</f>
        <v>0</v>
      </c>
      <c r="E88" s="31">
        <f>'Нижнекамск протоколы'!E88+'Нижнекамск СТС'!E88</f>
        <v>0</v>
      </c>
      <c r="F88" s="31">
        <f>'Нижнекамск протоколы'!F88+'Нижнекамск СТС'!F88</f>
        <v>0</v>
      </c>
      <c r="G88" s="31">
        <f>'Нижнекамск протоколы'!G88+'Нижнекамск СТС'!G88</f>
        <v>0</v>
      </c>
      <c r="H88" s="31">
        <f>'Нижнекамск протоколы'!H88+'Нижнекамск СТС'!H88</f>
        <v>0</v>
      </c>
      <c r="I88" s="31">
        <f>'Нижнекамск протоколы'!I88+'Нижнекамск СТС'!I88</f>
        <v>0</v>
      </c>
      <c r="J88" s="31">
        <f>'Нижнекамск протоколы'!J88+'Нижнекамск СТС'!J88</f>
        <v>0</v>
      </c>
      <c r="K88" s="31">
        <f>'Нижнекамск протоколы'!K88+'Нижнекамск СТС'!K88</f>
        <v>0</v>
      </c>
      <c r="L88" s="31">
        <f>'Нижнекамск протоколы'!L88+'Нижнекамск СТС'!L88</f>
        <v>0</v>
      </c>
      <c r="M88" s="31">
        <f>'Нижнекамск протоколы'!M88+'Нижнекамск СТС'!M88</f>
        <v>0</v>
      </c>
      <c r="N88" s="31">
        <f>'Нижнекамск протоколы'!N88+'Нижнекамск СТС'!N88</f>
        <v>0</v>
      </c>
      <c r="O88" s="31">
        <f>'Нижнекамск протоколы'!O88+'Нижнекамск СТС'!O88</f>
        <v>0</v>
      </c>
      <c r="P88" s="20">
        <f t="shared" si="18"/>
        <v>0</v>
      </c>
      <c r="Q88" s="83"/>
      <c r="R88" s="83"/>
      <c r="S88" s="83"/>
    </row>
    <row r="89" spans="1:19" ht="95.25" customHeight="1">
      <c r="A89" s="67" t="s">
        <v>219</v>
      </c>
      <c r="B89" s="258" t="s">
        <v>220</v>
      </c>
      <c r="C89" s="251"/>
      <c r="D89" s="28">
        <f>D90+D91+D92+D93</f>
        <v>0</v>
      </c>
      <c r="E89" s="28">
        <f t="shared" ref="E89:O89" si="20">E90+E91+E92+E93</f>
        <v>0</v>
      </c>
      <c r="F89" s="28">
        <f t="shared" si="20"/>
        <v>0</v>
      </c>
      <c r="G89" s="28">
        <f t="shared" si="20"/>
        <v>0</v>
      </c>
      <c r="H89" s="28">
        <f>H90+H91+H92+H93</f>
        <v>0</v>
      </c>
      <c r="I89" s="28">
        <f t="shared" si="20"/>
        <v>0</v>
      </c>
      <c r="J89" s="28">
        <f t="shared" si="20"/>
        <v>0</v>
      </c>
      <c r="K89" s="28">
        <f t="shared" si="20"/>
        <v>0</v>
      </c>
      <c r="L89" s="28">
        <f t="shared" si="20"/>
        <v>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0">
        <f t="shared" si="18"/>
        <v>0</v>
      </c>
      <c r="Q89" s="83"/>
      <c r="R89" s="83"/>
      <c r="S89" s="83"/>
    </row>
    <row r="90" spans="1:19" ht="15.75">
      <c r="A90" s="68" t="s">
        <v>221</v>
      </c>
      <c r="B90" s="240" t="s">
        <v>137</v>
      </c>
      <c r="C90" s="241"/>
      <c r="D90" s="31">
        <f>'Нижнекамск протоколы'!D90+'Нижнекамск СТС'!D90</f>
        <v>0</v>
      </c>
      <c r="E90" s="31">
        <f>'Нижнекамск протоколы'!E90+'Нижнекамск СТС'!E90</f>
        <v>0</v>
      </c>
      <c r="F90" s="31">
        <f>'Нижнекамск протоколы'!F90+'Нижнекамск СТС'!F90</f>
        <v>0</v>
      </c>
      <c r="G90" s="31">
        <f>'Нижнекамск протоколы'!G90+'Нижнекамск СТС'!G90</f>
        <v>0</v>
      </c>
      <c r="H90" s="31">
        <f>'Нижнекамск протоколы'!H90+'Нижнекамск СТС'!H90</f>
        <v>0</v>
      </c>
      <c r="I90" s="31">
        <f>'Нижнекамск протоколы'!I90+'Нижнекамск СТС'!I90</f>
        <v>0</v>
      </c>
      <c r="J90" s="31">
        <f>'Нижнекамск протоколы'!J90+'Нижнекамск СТС'!J90</f>
        <v>0</v>
      </c>
      <c r="K90" s="31">
        <f>'Нижнекамск протоколы'!K90+'Нижнекамск СТС'!K90</f>
        <v>0</v>
      </c>
      <c r="L90" s="31">
        <f>'Нижнекамск протоколы'!L90+'Нижнекамск СТС'!L90</f>
        <v>0</v>
      </c>
      <c r="M90" s="31">
        <f>'Нижнекамск протоколы'!M90+'Нижнекамск СТС'!M90</f>
        <v>0</v>
      </c>
      <c r="N90" s="31">
        <f>'Нижнекамск протоколы'!N90+'Нижнекамск СТС'!N90</f>
        <v>0</v>
      </c>
      <c r="O90" s="31">
        <f>'Нижнекамск протоколы'!O90+'Нижнекамск СТС'!O90</f>
        <v>0</v>
      </c>
      <c r="P90" s="20">
        <f t="shared" si="18"/>
        <v>0</v>
      </c>
      <c r="Q90" s="83"/>
      <c r="R90" s="83"/>
      <c r="S90" s="83"/>
    </row>
    <row r="91" spans="1:19" ht="15.75">
      <c r="A91" s="68" t="s">
        <v>222</v>
      </c>
      <c r="B91" s="240" t="s">
        <v>139</v>
      </c>
      <c r="C91" s="241"/>
      <c r="D91" s="31">
        <f>'Нижнекамск протоколы'!D91+'Нижнекамск СТС'!D91</f>
        <v>0</v>
      </c>
      <c r="E91" s="31">
        <f>'Нижнекамск протоколы'!E91+'Нижнекамск СТС'!E91</f>
        <v>0</v>
      </c>
      <c r="F91" s="31">
        <f>'Нижнекамск протоколы'!F91+'Нижнекамск СТС'!F91</f>
        <v>0</v>
      </c>
      <c r="G91" s="31">
        <f>'Нижнекамск протоколы'!G91+'Нижнекамск СТС'!G91</f>
        <v>0</v>
      </c>
      <c r="H91" s="31">
        <f>'Нижнекамск протоколы'!H91+'Нижнекамск СТС'!H91</f>
        <v>0</v>
      </c>
      <c r="I91" s="31">
        <f>'Нижнекамск протоколы'!I91+'Нижнекамск СТС'!I91</f>
        <v>0</v>
      </c>
      <c r="J91" s="31">
        <f>'Нижнекамск протоколы'!J91+'Нижнекамск СТС'!J91</f>
        <v>0</v>
      </c>
      <c r="K91" s="31">
        <f>'Нижнекамск протоколы'!K91+'Нижнекамск СТС'!K91</f>
        <v>0</v>
      </c>
      <c r="L91" s="31">
        <f>'Нижнекамск протоколы'!L91+'Нижнекамск СТС'!L91</f>
        <v>0</v>
      </c>
      <c r="M91" s="31">
        <f>'Нижнекамск протоколы'!M91+'Нижнекамск СТС'!M91</f>
        <v>0</v>
      </c>
      <c r="N91" s="31">
        <f>'Нижнекамск протоколы'!N91+'Нижнекамск СТС'!N91</f>
        <v>0</v>
      </c>
      <c r="O91" s="31">
        <f>'Нижнекамск протоколы'!O91+'Нижнекамск СТС'!O91</f>
        <v>0</v>
      </c>
      <c r="P91" s="20">
        <f t="shared" si="18"/>
        <v>0</v>
      </c>
      <c r="Q91" s="83"/>
      <c r="R91" s="83"/>
      <c r="S91" s="83"/>
    </row>
    <row r="92" spans="1:19" ht="15.75">
      <c r="A92" s="68" t="s">
        <v>223</v>
      </c>
      <c r="B92" s="240" t="s">
        <v>141</v>
      </c>
      <c r="C92" s="241"/>
      <c r="D92" s="31">
        <f>'Нижнекамск протоколы'!D92+'Нижнекамск СТС'!D92</f>
        <v>0</v>
      </c>
      <c r="E92" s="31">
        <f>'Нижнекамск протоколы'!E92+'Нижнекамск СТС'!E92</f>
        <v>0</v>
      </c>
      <c r="F92" s="31">
        <f>'Нижнекамск протоколы'!F92+'Нижнекамск СТС'!F92</f>
        <v>0</v>
      </c>
      <c r="G92" s="31">
        <f>'Нижнекамск протоколы'!G92+'Нижнекамск СТС'!G92</f>
        <v>0</v>
      </c>
      <c r="H92" s="31">
        <f>'Нижнекамск протоколы'!H92+'Нижнекамск СТС'!H92</f>
        <v>0</v>
      </c>
      <c r="I92" s="31">
        <f>'Нижнекамск протоколы'!I92+'Нижнекамск СТС'!I92</f>
        <v>0</v>
      </c>
      <c r="J92" s="31">
        <f>'Нижнекамск протоколы'!J92+'Нижнекамск СТС'!J92</f>
        <v>0</v>
      </c>
      <c r="K92" s="31">
        <f>'Нижнекамск протоколы'!K92+'Нижнекамск СТС'!K92</f>
        <v>0</v>
      </c>
      <c r="L92" s="31">
        <f>'Нижнекамск протоколы'!L92+'Нижнекамск СТС'!L92</f>
        <v>0</v>
      </c>
      <c r="M92" s="31">
        <f>'Нижнекамск протоколы'!M92+'Нижнекамск СТС'!M92</f>
        <v>0</v>
      </c>
      <c r="N92" s="31">
        <f>'Нижнекамск протоколы'!N92+'Нижнекамск СТС'!N92</f>
        <v>0</v>
      </c>
      <c r="O92" s="31">
        <f>'Нижнекамск протоколы'!O92+'Нижнекамск СТС'!O92</f>
        <v>0</v>
      </c>
      <c r="P92" s="20">
        <f t="shared" si="18"/>
        <v>0</v>
      </c>
      <c r="Q92" s="83"/>
      <c r="R92" s="83"/>
      <c r="S92" s="83"/>
    </row>
    <row r="93" spans="1:19" ht="15.75">
      <c r="A93" s="68" t="s">
        <v>224</v>
      </c>
      <c r="B93" s="259" t="s">
        <v>143</v>
      </c>
      <c r="C93" s="253"/>
      <c r="D93" s="28">
        <f>D94+D95</f>
        <v>0</v>
      </c>
      <c r="E93" s="28">
        <f t="shared" ref="E93:O93" si="21">E94+E95</f>
        <v>0</v>
      </c>
      <c r="F93" s="28">
        <f t="shared" si="21"/>
        <v>0</v>
      </c>
      <c r="G93" s="28">
        <f t="shared" si="21"/>
        <v>0</v>
      </c>
      <c r="H93" s="28">
        <f t="shared" si="21"/>
        <v>0</v>
      </c>
      <c r="I93" s="28">
        <f t="shared" si="21"/>
        <v>0</v>
      </c>
      <c r="J93" s="28">
        <f t="shared" si="21"/>
        <v>0</v>
      </c>
      <c r="K93" s="28">
        <f t="shared" si="21"/>
        <v>0</v>
      </c>
      <c r="L93" s="28">
        <f t="shared" si="21"/>
        <v>0</v>
      </c>
      <c r="M93" s="28">
        <f t="shared" si="21"/>
        <v>0</v>
      </c>
      <c r="N93" s="28">
        <f t="shared" si="21"/>
        <v>0</v>
      </c>
      <c r="O93" s="28">
        <f t="shared" si="21"/>
        <v>0</v>
      </c>
      <c r="P93" s="20">
        <f t="shared" si="18"/>
        <v>0</v>
      </c>
      <c r="Q93" s="83"/>
      <c r="R93" s="83"/>
      <c r="S93" s="83"/>
    </row>
    <row r="94" spans="1:19" ht="15.75">
      <c r="A94" s="68" t="s">
        <v>225</v>
      </c>
      <c r="B94" s="240" t="s">
        <v>145</v>
      </c>
      <c r="C94" s="241"/>
      <c r="D94" s="31">
        <f>'Нижнекамск протоколы'!D94+'Нижнекамск СТС'!D94</f>
        <v>0</v>
      </c>
      <c r="E94" s="31">
        <f>'Нижнекамск протоколы'!E94+'Нижнекамск СТС'!E94</f>
        <v>0</v>
      </c>
      <c r="F94" s="31">
        <f>'Нижнекамск протоколы'!F94+'Нижнекамск СТС'!F94</f>
        <v>0</v>
      </c>
      <c r="G94" s="31">
        <f>'Нижнекамск протоколы'!G94+'Нижнекамск СТС'!G94</f>
        <v>0</v>
      </c>
      <c r="H94" s="31">
        <f>'Нижнекамск протоколы'!H94+'Нижнекамск СТС'!H94</f>
        <v>0</v>
      </c>
      <c r="I94" s="31">
        <f>'Нижнекамск протоколы'!I94+'Нижнекамск СТС'!I94</f>
        <v>0</v>
      </c>
      <c r="J94" s="31">
        <f>'Нижнекамск протоколы'!J94+'Нижнекамск СТС'!J94</f>
        <v>0</v>
      </c>
      <c r="K94" s="31">
        <f>'Нижнекамск протоколы'!K94+'Нижнекамск СТС'!K94</f>
        <v>0</v>
      </c>
      <c r="L94" s="31">
        <f>'Нижнекамск протоколы'!L94+'Нижнекамск СТС'!L94</f>
        <v>0</v>
      </c>
      <c r="M94" s="31">
        <f>'Нижнекамск протоколы'!M94+'Нижнекамск СТС'!M94</f>
        <v>0</v>
      </c>
      <c r="N94" s="31">
        <f>'Нижнекамск протоколы'!N94+'Нижнекамск СТС'!N94</f>
        <v>0</v>
      </c>
      <c r="O94" s="31">
        <f>'Нижнекамск протоколы'!O94+'Нижнекамск СТС'!O94</f>
        <v>0</v>
      </c>
      <c r="P94" s="20">
        <f t="shared" si="18"/>
        <v>0</v>
      </c>
      <c r="Q94" s="83"/>
      <c r="R94" s="83"/>
      <c r="S94" s="83"/>
    </row>
    <row r="95" spans="1:19" ht="15.75">
      <c r="A95" s="68" t="s">
        <v>226</v>
      </c>
      <c r="B95" s="240" t="s">
        <v>202</v>
      </c>
      <c r="C95" s="241"/>
      <c r="D95" s="31">
        <f>'Нижнекамск протоколы'!D95+'Нижнекамск СТС'!D95</f>
        <v>0</v>
      </c>
      <c r="E95" s="31">
        <f>'Нижнекамск протоколы'!E95+'Нижнекамск СТС'!E95</f>
        <v>0</v>
      </c>
      <c r="F95" s="31">
        <f>'Нижнекамск протоколы'!F95+'Нижнекамск СТС'!F95</f>
        <v>0</v>
      </c>
      <c r="G95" s="31">
        <f>'Нижнекамск протоколы'!G95+'Нижнекамск СТС'!G95</f>
        <v>0</v>
      </c>
      <c r="H95" s="31">
        <f>'Нижнекамск протоколы'!H95+'Нижнекамск СТС'!H95</f>
        <v>0</v>
      </c>
      <c r="I95" s="31">
        <f>'Нижнекамск протоколы'!I95+'Нижнекамск СТС'!I95</f>
        <v>0</v>
      </c>
      <c r="J95" s="31">
        <f>'Нижнекамск протоколы'!J95+'Нижнекамск СТС'!J95</f>
        <v>0</v>
      </c>
      <c r="K95" s="31">
        <f>'Нижнекамск протоколы'!K95+'Нижнекамск СТС'!K95</f>
        <v>0</v>
      </c>
      <c r="L95" s="31">
        <f>'Нижнекамск протоколы'!L95+'Нижнекамск СТС'!L95</f>
        <v>0</v>
      </c>
      <c r="M95" s="31">
        <f>'Нижнекамск протоколы'!M95+'Нижнекамск СТС'!M95</f>
        <v>0</v>
      </c>
      <c r="N95" s="31">
        <f>'Нижнекамск протоколы'!N95+'Нижнекамск СТС'!N95</f>
        <v>0</v>
      </c>
      <c r="O95" s="31">
        <f>'Нижнекамск протоколы'!O95+'Нижнекамск СТС'!O95</f>
        <v>0</v>
      </c>
      <c r="P95" s="20">
        <f t="shared" si="18"/>
        <v>0</v>
      </c>
      <c r="Q95" s="83"/>
      <c r="R95" s="83"/>
      <c r="S95" s="83"/>
    </row>
    <row r="96" spans="1:19" ht="106.5" customHeight="1">
      <c r="A96" s="70" t="s">
        <v>227</v>
      </c>
      <c r="B96" s="260" t="s">
        <v>228</v>
      </c>
      <c r="C96" s="269"/>
      <c r="D96" s="31">
        <f>'Нижнекамск протоколы'!D96+'Нижнекамск СТС'!D96</f>
        <v>0</v>
      </c>
      <c r="E96" s="31">
        <f>'Нижнекамск протоколы'!E96+'Нижнекамск СТС'!E96</f>
        <v>0</v>
      </c>
      <c r="F96" s="31">
        <f>'Нижнекамск протоколы'!F96+'Нижнекамск СТС'!F96</f>
        <v>66</v>
      </c>
      <c r="G96" s="31">
        <f>'Нижнекамск протоколы'!G96+'Нижнекамск СТС'!G96</f>
        <v>0</v>
      </c>
      <c r="H96" s="31">
        <f>'Нижнекамск протоколы'!H96+'Нижнекамск СТС'!H96</f>
        <v>0</v>
      </c>
      <c r="I96" s="31">
        <f>'Нижнекамск протоколы'!I96+'Нижнекамск СТС'!I96</f>
        <v>6</v>
      </c>
      <c r="J96" s="31">
        <f>'Нижнекамск протоколы'!J96+'Нижнекамск СТС'!J96</f>
        <v>12</v>
      </c>
      <c r="K96" s="31">
        <f>'Нижнекамск протоколы'!K96+'Нижнекамск СТС'!K96</f>
        <v>0</v>
      </c>
      <c r="L96" s="31">
        <f>'Нижнекамск протоколы'!L96+'Нижнекамск СТС'!L96</f>
        <v>700</v>
      </c>
      <c r="M96" s="31">
        <f>'Нижнекамск протоколы'!M96+'Нижнекамск СТС'!M96</f>
        <v>0</v>
      </c>
      <c r="N96" s="31">
        <f>'Нижнекамск протоколы'!N96+'Нижнекамск СТС'!N96</f>
        <v>0</v>
      </c>
      <c r="O96" s="31">
        <f>'Нижнекамск протоколы'!O96+'Нижнекамск СТС'!O96</f>
        <v>0</v>
      </c>
      <c r="P96" s="20">
        <f t="shared" si="18"/>
        <v>784</v>
      </c>
      <c r="Q96" s="83"/>
      <c r="R96" s="83"/>
      <c r="S96" s="83"/>
    </row>
    <row r="97" spans="1:19" ht="38.25" customHeight="1">
      <c r="A97" s="70" t="s">
        <v>229</v>
      </c>
      <c r="B97" s="262" t="s">
        <v>230</v>
      </c>
      <c r="C97" s="269"/>
      <c r="D97" s="31">
        <f>'Нижнекамск протоколы'!D97+'Нижнекамск СТС'!D97</f>
        <v>0</v>
      </c>
      <c r="E97" s="31">
        <f>'Нижнекамск протоколы'!E97+'Нижнекамск СТС'!E97</f>
        <v>0</v>
      </c>
      <c r="F97" s="31">
        <f>'Нижнекамск протоколы'!F97+'Нижнекамск СТС'!F97</f>
        <v>44</v>
      </c>
      <c r="G97" s="31">
        <f>'Нижнекамск протоколы'!G97+'Нижнекамск СТС'!G97</f>
        <v>0</v>
      </c>
      <c r="H97" s="31">
        <f>'Нижнекамск протоколы'!H97+'Нижнекамск СТС'!H97</f>
        <v>0</v>
      </c>
      <c r="I97" s="31">
        <f>'Нижнекамск протоколы'!I97+'Нижнекамск СТС'!I97</f>
        <v>5</v>
      </c>
      <c r="J97" s="31">
        <f>'Нижнекамск протоколы'!J97+'Нижнекамск СТС'!J97</f>
        <v>1</v>
      </c>
      <c r="K97" s="31">
        <f>'Нижнекамск протоколы'!K97+'Нижнекамск СТС'!K97</f>
        <v>0</v>
      </c>
      <c r="L97" s="31">
        <f>'Нижнекамск протоколы'!L97+'Нижнекамск СТС'!L97</f>
        <v>81</v>
      </c>
      <c r="M97" s="31">
        <f>'Нижнекамск протоколы'!M97+'Нижнекамск СТС'!M97</f>
        <v>0</v>
      </c>
      <c r="N97" s="31">
        <f>'Нижнекамск протоколы'!N97+'Нижнекамск СТС'!N97</f>
        <v>0</v>
      </c>
      <c r="O97" s="31">
        <f>'Нижнекамск протоколы'!O97+'Нижнекамск СТС'!O97</f>
        <v>0</v>
      </c>
      <c r="P97" s="20">
        <f t="shared" si="18"/>
        <v>131</v>
      </c>
      <c r="Q97" s="83"/>
      <c r="R97" s="83"/>
      <c r="S97" s="83"/>
    </row>
    <row r="98" spans="1:19" ht="115.5" customHeight="1">
      <c r="A98" s="14" t="s">
        <v>231</v>
      </c>
      <c r="B98" s="260" t="s">
        <v>232</v>
      </c>
      <c r="C98" s="269"/>
      <c r="D98" s="31">
        <f>'Нижнекамск протоколы'!D98+'Нижнекамск СТС'!D98</f>
        <v>0</v>
      </c>
      <c r="E98" s="31">
        <f>'Нижнекамск протоколы'!E98+'Нижнекамск СТС'!E98</f>
        <v>0</v>
      </c>
      <c r="F98" s="31">
        <f>'Нижнекамск протоколы'!F98+'Нижнекамск СТС'!F98</f>
        <v>80000</v>
      </c>
      <c r="G98" s="31">
        <f>'Нижнекамск протоколы'!G98+'Нижнекамск СТС'!G98</f>
        <v>0</v>
      </c>
      <c r="H98" s="31">
        <f>'Нижнекамск протоколы'!H98+'Нижнекамск СТС'!H98</f>
        <v>0</v>
      </c>
      <c r="I98" s="31">
        <f>'Нижнекамск протоколы'!I98+'Нижнекамск СТС'!I98</f>
        <v>6000</v>
      </c>
      <c r="J98" s="31">
        <f>'Нижнекамск протоколы'!J98+'Нижнекамск СТС'!J98</f>
        <v>20000</v>
      </c>
      <c r="K98" s="31">
        <f>'Нижнекамск протоколы'!K98+'Нижнекамск СТС'!K98</f>
        <v>0</v>
      </c>
      <c r="L98" s="31">
        <f>'Нижнекамск протоколы'!L98+'Нижнекамск СТС'!L98</f>
        <v>1794000</v>
      </c>
      <c r="M98" s="31">
        <f>'Нижнекамск протоколы'!M98+'Нижнекамск СТС'!M98</f>
        <v>0</v>
      </c>
      <c r="N98" s="31">
        <f>'Нижнекамск протоколы'!N98+'Нижнекамск СТС'!N98</f>
        <v>0</v>
      </c>
      <c r="O98" s="31">
        <f>'Нижнекамск протоколы'!O98+'Нижнекамск СТС'!O98</f>
        <v>0</v>
      </c>
      <c r="P98" s="20">
        <f t="shared" si="18"/>
        <v>1900000</v>
      </c>
      <c r="Q98" s="83"/>
      <c r="R98" s="83"/>
      <c r="S98" s="83"/>
    </row>
    <row r="99" spans="1:19" ht="43.5" customHeight="1">
      <c r="A99" s="14" t="s">
        <v>233</v>
      </c>
      <c r="B99" s="262" t="s">
        <v>230</v>
      </c>
      <c r="C99" s="269"/>
      <c r="D99" s="31">
        <f>'Нижнекамск протоколы'!D99+'Нижнекамск СТС'!D99</f>
        <v>0</v>
      </c>
      <c r="E99" s="31">
        <f>'Нижнекамск протоколы'!E99+'Нижнекамск СТС'!E99</f>
        <v>0</v>
      </c>
      <c r="F99" s="31">
        <f>'Нижнекамск протоколы'!F99+'Нижнекамск СТС'!F99</f>
        <v>44000</v>
      </c>
      <c r="G99" s="31">
        <f>'Нижнекамск протоколы'!G99+'Нижнекамск СТС'!G99</f>
        <v>0</v>
      </c>
      <c r="H99" s="31">
        <f>'Нижнекамск протоколы'!H99+'Нижнекамск СТС'!H99</f>
        <v>0</v>
      </c>
      <c r="I99" s="31">
        <f>'Нижнекамск протоколы'!I99+'Нижнекамск СТС'!I99</f>
        <v>7000</v>
      </c>
      <c r="J99" s="31">
        <f>'Нижнекамск протоколы'!J99+'Нижнекамск СТС'!J99</f>
        <v>2000</v>
      </c>
      <c r="K99" s="31">
        <f>'Нижнекамск протоколы'!K99+'Нижнекамск СТС'!K99</f>
        <v>0</v>
      </c>
      <c r="L99" s="31">
        <f>'Нижнекамск протоколы'!L99+'Нижнекамск СТС'!L99</f>
        <v>268000</v>
      </c>
      <c r="M99" s="31">
        <f>'Нижнекамск протоколы'!M99+'Нижнекамск СТС'!M99</f>
        <v>0</v>
      </c>
      <c r="N99" s="31">
        <f>'Нижнекамск протоколы'!N99+'Нижнекамск СТС'!N99</f>
        <v>0</v>
      </c>
      <c r="O99" s="31">
        <f>'Нижнекамск протоколы'!O99+'Нижнекамск СТС'!O99</f>
        <v>0</v>
      </c>
      <c r="P99" s="20">
        <f t="shared" si="18"/>
        <v>321000</v>
      </c>
      <c r="Q99" s="83"/>
      <c r="R99" s="83"/>
      <c r="S99" s="83"/>
    </row>
    <row r="100" spans="1:19" ht="121.5" customHeight="1">
      <c r="A100" s="14" t="s">
        <v>234</v>
      </c>
      <c r="B100" s="260" t="s">
        <v>235</v>
      </c>
      <c r="C100" s="269"/>
      <c r="D100" s="31">
        <f>'Нижнекамск протоколы'!D100+'Нижнекамск СТС'!D100</f>
        <v>0</v>
      </c>
      <c r="E100" s="31">
        <f>'Нижнекамск протоколы'!E100+'Нижнекамск СТС'!E100</f>
        <v>0</v>
      </c>
      <c r="F100" s="31">
        <f>'Нижнекамск протоколы'!F100+'Нижнекамск СТС'!F100</f>
        <v>34</v>
      </c>
      <c r="G100" s="31">
        <f>'Нижнекамск протоколы'!G100+'Нижнекамск СТС'!G100</f>
        <v>0</v>
      </c>
      <c r="H100" s="31">
        <f>'Нижнекамск протоколы'!H100+'Нижнекамск СТС'!H100</f>
        <v>0</v>
      </c>
      <c r="I100" s="31">
        <f>'Нижнекамск протоколы'!I100+'Нижнекамск СТС'!I100</f>
        <v>0</v>
      </c>
      <c r="J100" s="31">
        <f>'Нижнекамск протоколы'!J100+'Нижнекамск СТС'!J100</f>
        <v>1</v>
      </c>
      <c r="K100" s="31">
        <f>'Нижнекамск протоколы'!K100+'Нижнекамск СТС'!K100</f>
        <v>0</v>
      </c>
      <c r="L100" s="31">
        <f>'Нижнекамск протоколы'!L100+'Нижнекамск СТС'!L100</f>
        <v>53</v>
      </c>
      <c r="M100" s="31">
        <f>'Нижнекамск протоколы'!M100+'Нижнекамск СТС'!M100</f>
        <v>0</v>
      </c>
      <c r="N100" s="31">
        <f>'Нижнекамск протоколы'!N100+'Нижнекамск СТС'!N100</f>
        <v>0</v>
      </c>
      <c r="O100" s="31">
        <f>'Нижнекамск протоколы'!O100+'Нижнекамск СТС'!O100</f>
        <v>0</v>
      </c>
      <c r="P100" s="20">
        <f t="shared" si="18"/>
        <v>88</v>
      </c>
      <c r="Q100" s="83"/>
      <c r="R100" s="83"/>
      <c r="S100" s="83"/>
    </row>
    <row r="101" spans="1:19" ht="39" customHeight="1">
      <c r="A101" s="14" t="s">
        <v>236</v>
      </c>
      <c r="B101" s="262" t="s">
        <v>230</v>
      </c>
      <c r="C101" s="269"/>
      <c r="D101" s="31">
        <f>'Нижнекамск протоколы'!D101+'Нижнекамск СТС'!D101</f>
        <v>0</v>
      </c>
      <c r="E101" s="31">
        <f>'Нижнекамск протоколы'!E101+'Нижнекамск СТС'!E101</f>
        <v>0</v>
      </c>
      <c r="F101" s="31">
        <f>'Нижнекамск протоколы'!F101+'Нижнекамск СТС'!F101</f>
        <v>27</v>
      </c>
      <c r="G101" s="31">
        <f>'Нижнекамск протоколы'!G101+'Нижнекамск СТС'!G101</f>
        <v>0</v>
      </c>
      <c r="H101" s="31">
        <f>'Нижнекамск протоколы'!H101+'Нижнекамск СТС'!H101</f>
        <v>0</v>
      </c>
      <c r="I101" s="31">
        <f>'Нижнекамск протоколы'!I101+'Нижнекамск СТС'!I101</f>
        <v>0</v>
      </c>
      <c r="J101" s="31">
        <f>'Нижнекамск протоколы'!J101+'Нижнекамск СТС'!J101</f>
        <v>0</v>
      </c>
      <c r="K101" s="31">
        <f>'Нижнекамск протоколы'!K101+'Нижнекамск СТС'!K101</f>
        <v>0</v>
      </c>
      <c r="L101" s="31">
        <f>'Нижнекамск протоколы'!L101+'Нижнекамск СТС'!L101</f>
        <v>0</v>
      </c>
      <c r="M101" s="31">
        <f>'Нижнекамск протоколы'!M101+'Нижнекамск СТС'!M101</f>
        <v>0</v>
      </c>
      <c r="N101" s="31">
        <f>'Нижнекамск протоколы'!N101+'Нижнекамск СТС'!N101</f>
        <v>0</v>
      </c>
      <c r="O101" s="31">
        <f>'Нижнекамск протоколы'!O101+'Нижнекамск СТС'!O101</f>
        <v>0</v>
      </c>
      <c r="P101" s="20">
        <f t="shared" si="18"/>
        <v>27</v>
      </c>
      <c r="Q101" s="83"/>
      <c r="R101" s="83"/>
      <c r="S101" s="83"/>
    </row>
    <row r="102" spans="1:19" ht="117.75" customHeight="1">
      <c r="A102" s="14" t="s">
        <v>237</v>
      </c>
      <c r="B102" s="260" t="s">
        <v>238</v>
      </c>
      <c r="C102" s="269"/>
      <c r="D102" s="31">
        <f>'Нижнекамск протоколы'!D102+'Нижнекамск СТС'!D102</f>
        <v>0</v>
      </c>
      <c r="E102" s="31">
        <f>'Нижнекамск протоколы'!E102+'Нижнекамск СТС'!E102</f>
        <v>0</v>
      </c>
      <c r="F102" s="31">
        <f>'Нижнекамск протоколы'!F102+'Нижнекамск СТС'!F102</f>
        <v>34000</v>
      </c>
      <c r="G102" s="31">
        <f>'Нижнекамск протоколы'!G102+'Нижнекамск СТС'!G102</f>
        <v>0</v>
      </c>
      <c r="H102" s="31">
        <f>'Нижнекамск протоколы'!H102+'Нижнекамск СТС'!H102</f>
        <v>0</v>
      </c>
      <c r="I102" s="31">
        <f>'Нижнекамск протоколы'!I102+'Нижнекамск СТС'!I102</f>
        <v>0</v>
      </c>
      <c r="J102" s="31">
        <f>'Нижнекамск протоколы'!J102+'Нижнекамск СТС'!J102</f>
        <v>15000</v>
      </c>
      <c r="K102" s="31">
        <f>'Нижнекамск протоколы'!K102+'Нижнекамск СТС'!K102</f>
        <v>0</v>
      </c>
      <c r="L102" s="31">
        <f>'Нижнекамск протоколы'!L102+'Нижнекамск СТС'!L102</f>
        <v>113000</v>
      </c>
      <c r="M102" s="31">
        <f>'Нижнекамск протоколы'!M102+'Нижнекамск СТС'!M102</f>
        <v>0</v>
      </c>
      <c r="N102" s="31">
        <f>'Нижнекамск протоколы'!N102+'Нижнекамск СТС'!N102</f>
        <v>0</v>
      </c>
      <c r="O102" s="31">
        <f>'Нижнекамск протоколы'!O102+'Нижнекамск СТС'!O102</f>
        <v>0</v>
      </c>
      <c r="P102" s="20">
        <f t="shared" si="18"/>
        <v>162000</v>
      </c>
      <c r="Q102" s="83"/>
      <c r="R102" s="83"/>
      <c r="S102" s="83"/>
    </row>
    <row r="103" spans="1:19" ht="36.75" customHeight="1">
      <c r="A103" s="14" t="s">
        <v>239</v>
      </c>
      <c r="B103" s="262" t="s">
        <v>230</v>
      </c>
      <c r="C103" s="269"/>
      <c r="D103" s="31">
        <f>'Нижнекамск протоколы'!D103+'Нижнекамск СТС'!D103</f>
        <v>0</v>
      </c>
      <c r="E103" s="31">
        <f>'Нижнекамск протоколы'!E103+'Нижнекамск СТС'!E103</f>
        <v>0</v>
      </c>
      <c r="F103" s="31">
        <f>'Нижнекамск протоколы'!F103+'Нижнекамск СТС'!F103</f>
        <v>27000</v>
      </c>
      <c r="G103" s="31">
        <f>'Нижнекамск протоколы'!G103+'Нижнекамск СТС'!G103</f>
        <v>0</v>
      </c>
      <c r="H103" s="31">
        <f>'Нижнекамск протоколы'!H103+'Нижнекамск СТС'!H103</f>
        <v>0</v>
      </c>
      <c r="I103" s="31">
        <f>'Нижнекамск протоколы'!I103+'Нижнекамск СТС'!I103</f>
        <v>0</v>
      </c>
      <c r="J103" s="31">
        <f>'Нижнекамск протоколы'!J103+'Нижнекамск СТС'!J103</f>
        <v>0</v>
      </c>
      <c r="K103" s="31">
        <f>'Нижнекамск протоколы'!K103+'Нижнекамск СТС'!K103</f>
        <v>0</v>
      </c>
      <c r="L103" s="31">
        <f>'Нижнекамск протоколы'!L103+'Нижнекамск СТС'!L103</f>
        <v>0</v>
      </c>
      <c r="M103" s="31">
        <f>'Нижнекамск протоколы'!M103+'Нижнекамск СТС'!M103</f>
        <v>0</v>
      </c>
      <c r="N103" s="31">
        <f>'Нижнекамск протоколы'!N103+'Нижнекамск СТС'!N103</f>
        <v>0</v>
      </c>
      <c r="O103" s="31">
        <f>'Нижнекамск протоколы'!O103+'Нижнекамск СТС'!O103</f>
        <v>0</v>
      </c>
      <c r="P103" s="20">
        <f t="shared" si="18"/>
        <v>27000</v>
      </c>
      <c r="Q103" s="83"/>
      <c r="R103" s="83"/>
      <c r="S103" s="83"/>
    </row>
    <row r="104" spans="1:19" ht="54.75" customHeight="1">
      <c r="A104" s="14" t="s">
        <v>240</v>
      </c>
      <c r="B104" s="250" t="s">
        <v>241</v>
      </c>
      <c r="C104" s="251"/>
      <c r="D104" s="28">
        <f>D105+D108</f>
        <v>0</v>
      </c>
      <c r="E104" s="28">
        <f t="shared" ref="E104:O104" si="22">E105+E108</f>
        <v>0</v>
      </c>
      <c r="F104" s="28">
        <f t="shared" si="22"/>
        <v>67901</v>
      </c>
      <c r="G104" s="28">
        <f t="shared" si="22"/>
        <v>0</v>
      </c>
      <c r="H104" s="28">
        <f t="shared" si="22"/>
        <v>0</v>
      </c>
      <c r="I104" s="28">
        <f t="shared" si="22"/>
        <v>13720</v>
      </c>
      <c r="J104" s="28">
        <f t="shared" si="22"/>
        <v>447780</v>
      </c>
      <c r="K104" s="28">
        <f t="shared" si="22"/>
        <v>0</v>
      </c>
      <c r="L104" s="28">
        <f>L105+L108</f>
        <v>3430550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20">
        <f t="shared" si="18"/>
        <v>3959951</v>
      </c>
      <c r="Q104" s="83"/>
      <c r="R104" s="84">
        <f>P104*100/R57</f>
        <v>78.742314575462316</v>
      </c>
      <c r="S104" s="83" t="s">
        <v>242</v>
      </c>
    </row>
    <row r="105" spans="1:19" ht="54.75" customHeight="1">
      <c r="A105" s="14" t="s">
        <v>243</v>
      </c>
      <c r="B105" s="250" t="s">
        <v>244</v>
      </c>
      <c r="C105" s="251"/>
      <c r="D105" s="28">
        <f>D106+D107</f>
        <v>0</v>
      </c>
      <c r="E105" s="28">
        <f t="shared" ref="E105:O105" si="23">E106+E107</f>
        <v>0</v>
      </c>
      <c r="F105" s="28">
        <f t="shared" si="23"/>
        <v>44000</v>
      </c>
      <c r="G105" s="28">
        <f t="shared" si="23"/>
        <v>0</v>
      </c>
      <c r="H105" s="28">
        <f t="shared" si="23"/>
        <v>0</v>
      </c>
      <c r="I105" s="28">
        <f t="shared" si="23"/>
        <v>8000</v>
      </c>
      <c r="J105" s="28">
        <f t="shared" si="23"/>
        <v>104000</v>
      </c>
      <c r="K105" s="28">
        <f t="shared" si="23"/>
        <v>0</v>
      </c>
      <c r="L105" s="28">
        <f>L106+L107</f>
        <v>2900000</v>
      </c>
      <c r="M105" s="28">
        <f t="shared" si="23"/>
        <v>0</v>
      </c>
      <c r="N105" s="28">
        <f t="shared" si="23"/>
        <v>0</v>
      </c>
      <c r="O105" s="28">
        <f t="shared" si="23"/>
        <v>0</v>
      </c>
      <c r="P105" s="20">
        <f t="shared" si="18"/>
        <v>3056000</v>
      </c>
      <c r="Q105" s="83"/>
      <c r="R105" s="84">
        <f>P105*100/P104</f>
        <v>77.172672086093996</v>
      </c>
      <c r="S105" s="83" t="s">
        <v>245</v>
      </c>
    </row>
    <row r="106" spans="1:19" ht="49.5" customHeight="1">
      <c r="A106" s="14" t="s">
        <v>246</v>
      </c>
      <c r="B106" s="262" t="s">
        <v>247</v>
      </c>
      <c r="C106" s="269"/>
      <c r="D106" s="31">
        <f>'Нижнекамск протоколы'!D106+'Нижнекамск СТС'!D106</f>
        <v>0</v>
      </c>
      <c r="E106" s="31">
        <f>'Нижнекамск протоколы'!E106+'Нижнекамск СТС'!E106</f>
        <v>0</v>
      </c>
      <c r="F106" s="31">
        <f>'Нижнекамск протоколы'!F106+'Нижнекамск СТС'!F106</f>
        <v>37000</v>
      </c>
      <c r="G106" s="31">
        <f>'Нижнекамск протоколы'!G106+'Нижнекамск СТС'!G106</f>
        <v>0</v>
      </c>
      <c r="H106" s="31">
        <f>'Нижнекамск протоколы'!H106+'Нижнекамск СТС'!H106</f>
        <v>0</v>
      </c>
      <c r="I106" s="31">
        <f>'Нижнекамск протоколы'!I106+'Нижнекамск СТС'!I106</f>
        <v>8000</v>
      </c>
      <c r="J106" s="31">
        <f>'Нижнекамск протоколы'!J106+'Нижнекамск СТС'!J106</f>
        <v>43000</v>
      </c>
      <c r="K106" s="31">
        <f>'Нижнекамск протоколы'!K106+'Нижнекамск СТС'!K106</f>
        <v>0</v>
      </c>
      <c r="L106" s="31">
        <f>'Нижнекамск протоколы'!L106+'Нижнекамск СТС'!L106</f>
        <v>2754000</v>
      </c>
      <c r="M106" s="31">
        <f>'Нижнекамск протоколы'!M106+'Нижнекамск СТС'!M106</f>
        <v>0</v>
      </c>
      <c r="N106" s="31">
        <f>'Нижнекамск протоколы'!N106+'Нижнекамск СТС'!N106</f>
        <v>0</v>
      </c>
      <c r="O106" s="31">
        <f>'Нижнекамск протоколы'!O106+'Нижнекамск СТС'!O106</f>
        <v>0</v>
      </c>
      <c r="P106" s="20">
        <f t="shared" si="18"/>
        <v>2842000</v>
      </c>
      <c r="Q106" s="83"/>
      <c r="R106" s="84">
        <f>(P106+P109)*100/R57</f>
        <v>58.253251143368466</v>
      </c>
      <c r="S106" s="83" t="s">
        <v>248</v>
      </c>
    </row>
    <row r="107" spans="1:19" ht="49.5" customHeight="1">
      <c r="A107" s="14" t="s">
        <v>249</v>
      </c>
      <c r="B107" s="262" t="s">
        <v>250</v>
      </c>
      <c r="C107" s="269"/>
      <c r="D107" s="31">
        <f>'Нижнекамск протоколы'!D107+'Нижнекамск СТС'!D107</f>
        <v>0</v>
      </c>
      <c r="E107" s="31">
        <f>'Нижнекамск протоколы'!E107+'Нижнекамск СТС'!E107</f>
        <v>0</v>
      </c>
      <c r="F107" s="31">
        <f>'Нижнекамск протоколы'!F107+'Нижнекамск СТС'!F107</f>
        <v>7000</v>
      </c>
      <c r="G107" s="31">
        <f>'Нижнекамск протоколы'!G107+'Нижнекамск СТС'!G107</f>
        <v>0</v>
      </c>
      <c r="H107" s="31">
        <f>'Нижнекамск протоколы'!H107+'Нижнекамск СТС'!H107</f>
        <v>0</v>
      </c>
      <c r="I107" s="31">
        <f>'Нижнекамск протоколы'!I107+'Нижнекамск СТС'!I107</f>
        <v>0</v>
      </c>
      <c r="J107" s="31">
        <f>'Нижнекамск протоколы'!J107+'Нижнекамск СТС'!J107</f>
        <v>61000</v>
      </c>
      <c r="K107" s="31">
        <f>'Нижнекамск протоколы'!K107+'Нижнекамск СТС'!K107</f>
        <v>0</v>
      </c>
      <c r="L107" s="31">
        <f>'Нижнекамск протоколы'!L107+'Нижнекамск СТС'!L107</f>
        <v>146000</v>
      </c>
      <c r="M107" s="31">
        <f>'Нижнекамск протоколы'!M107+'Нижнекамск СТС'!M107</f>
        <v>0</v>
      </c>
      <c r="N107" s="31">
        <f>'Нижнекамск протоколы'!N107+'Нижнекамск СТС'!N107</f>
        <v>0</v>
      </c>
      <c r="O107" s="31">
        <f>'Нижнекамск протоколы'!O107+'Нижнекамск СТС'!O107</f>
        <v>0</v>
      </c>
      <c r="P107" s="20">
        <f t="shared" si="18"/>
        <v>214000</v>
      </c>
      <c r="Q107" s="83"/>
      <c r="R107" s="83"/>
      <c r="S107" s="83"/>
    </row>
    <row r="108" spans="1:19" ht="54" customHeight="1">
      <c r="A108" s="14" t="s">
        <v>251</v>
      </c>
      <c r="B108" s="250" t="s">
        <v>252</v>
      </c>
      <c r="C108" s="251"/>
      <c r="D108" s="28">
        <f>D109+D110</f>
        <v>0</v>
      </c>
      <c r="E108" s="28">
        <f t="shared" ref="E108:O108" si="24">E109+E110</f>
        <v>0</v>
      </c>
      <c r="F108" s="28">
        <f t="shared" si="24"/>
        <v>23901</v>
      </c>
      <c r="G108" s="28">
        <f t="shared" si="24"/>
        <v>0</v>
      </c>
      <c r="H108" s="28">
        <f t="shared" si="24"/>
        <v>0</v>
      </c>
      <c r="I108" s="28">
        <f t="shared" si="24"/>
        <v>5720</v>
      </c>
      <c r="J108" s="28">
        <f t="shared" si="24"/>
        <v>343780</v>
      </c>
      <c r="K108" s="28">
        <f t="shared" si="24"/>
        <v>0</v>
      </c>
      <c r="L108" s="28">
        <f t="shared" si="24"/>
        <v>530550</v>
      </c>
      <c r="M108" s="28">
        <f t="shared" si="24"/>
        <v>0</v>
      </c>
      <c r="N108" s="28">
        <f t="shared" si="24"/>
        <v>0</v>
      </c>
      <c r="O108" s="28">
        <f t="shared" si="24"/>
        <v>0</v>
      </c>
      <c r="P108" s="20">
        <f t="shared" si="18"/>
        <v>903951</v>
      </c>
      <c r="Q108" s="83"/>
      <c r="R108" s="84">
        <f>P108*100/P104</f>
        <v>22.827327913906004</v>
      </c>
      <c r="S108" s="83" t="s">
        <v>253</v>
      </c>
    </row>
    <row r="109" spans="1:19" ht="45" customHeight="1">
      <c r="A109" s="74" t="s">
        <v>254</v>
      </c>
      <c r="B109" s="262" t="s">
        <v>247</v>
      </c>
      <c r="C109" s="269"/>
      <c r="D109" s="31">
        <f>'Нижнекамск протоколы'!D109+'Нижнекамск СТС'!D109</f>
        <v>0</v>
      </c>
      <c r="E109" s="31">
        <f>'Нижнекамск протоколы'!E109+'Нижнекамск СТС'!E109</f>
        <v>0</v>
      </c>
      <c r="F109" s="31">
        <f>'Нижнекамск протоколы'!F109+'Нижнекамск СТС'!F109</f>
        <v>4476</v>
      </c>
      <c r="G109" s="31">
        <f>'Нижнекамск протоколы'!G109+'Нижнекамск СТС'!G109</f>
        <v>0</v>
      </c>
      <c r="H109" s="31">
        <f>'Нижнекамск протоколы'!H109+'Нижнекамск СТС'!H109</f>
        <v>0</v>
      </c>
      <c r="I109" s="31">
        <f>'Нижнекамск протоколы'!I109+'Нижнекамск СТС'!I109</f>
        <v>1000</v>
      </c>
      <c r="J109" s="31">
        <f>'Нижнекамск протоколы'!J109+'Нижнекамск СТС'!J109</f>
        <v>2000</v>
      </c>
      <c r="K109" s="31">
        <f>'Нижнекамск протоколы'!K109+'Нижнекамск СТС'!K109</f>
        <v>0</v>
      </c>
      <c r="L109" s="31">
        <f>'Нижнекамск протоколы'!L109+'Нижнекамск СТС'!L109</f>
        <v>80080</v>
      </c>
      <c r="M109" s="31">
        <f>'Нижнекамск протоколы'!M109+'Нижнекамск СТС'!M109</f>
        <v>0</v>
      </c>
      <c r="N109" s="31">
        <f>'Нижнекамск протоколы'!N109+'Нижнекамск СТС'!N109</f>
        <v>0</v>
      </c>
      <c r="O109" s="31">
        <f>'Нижнекамск протоколы'!O109+'Нижнекамск СТС'!O109</f>
        <v>0</v>
      </c>
      <c r="P109" s="20">
        <f t="shared" si="18"/>
        <v>87556</v>
      </c>
      <c r="Q109" s="83"/>
      <c r="R109" s="84">
        <f>P109*100/P98</f>
        <v>4.6082105263157898</v>
      </c>
      <c r="S109" s="83" t="s">
        <v>255</v>
      </c>
    </row>
    <row r="110" spans="1:19" ht="47.25" customHeight="1">
      <c r="A110" s="14" t="s">
        <v>256</v>
      </c>
      <c r="B110" s="262" t="s">
        <v>257</v>
      </c>
      <c r="C110" s="269"/>
      <c r="D110" s="31">
        <f>'Нижнекамск протоколы'!D110+'Нижнекамск СТС'!D110</f>
        <v>0</v>
      </c>
      <c r="E110" s="31">
        <f>'Нижнекамск протоколы'!E110+'Нижнекамск СТС'!E110</f>
        <v>0</v>
      </c>
      <c r="F110" s="31">
        <f>'Нижнекамск протоколы'!F110+'Нижнекамск СТС'!F110</f>
        <v>19425</v>
      </c>
      <c r="G110" s="31">
        <f>'Нижнекамск протоколы'!G110+'Нижнекамск СТС'!G110</f>
        <v>0</v>
      </c>
      <c r="H110" s="31">
        <f>'Нижнекамск протоколы'!H110+'Нижнекамск СТС'!H110</f>
        <v>0</v>
      </c>
      <c r="I110" s="31">
        <f>'Нижнекамск протоколы'!I110+'Нижнекамск СТС'!I110</f>
        <v>4720</v>
      </c>
      <c r="J110" s="31">
        <f>'Нижнекамск протоколы'!J110+'Нижнекамск СТС'!J110</f>
        <v>341780</v>
      </c>
      <c r="K110" s="31">
        <f>'Нижнекамск протоколы'!K110+'Нижнекамск СТС'!K110</f>
        <v>0</v>
      </c>
      <c r="L110" s="31">
        <f>'Нижнекамск протоколы'!L110+'Нижнекамск СТС'!L110</f>
        <v>450470</v>
      </c>
      <c r="M110" s="31">
        <f>'Нижнекамск протоколы'!M110+'Нижнекамск СТС'!M110</f>
        <v>0</v>
      </c>
      <c r="N110" s="31">
        <f>'Нижнекамск протоколы'!N110+'Нижнекамск СТС'!N110</f>
        <v>0</v>
      </c>
      <c r="O110" s="31">
        <f>'Нижнекамск протоколы'!O110+'Нижнекамск СТС'!O110</f>
        <v>0</v>
      </c>
      <c r="P110" s="20">
        <f t="shared" si="18"/>
        <v>816395</v>
      </c>
      <c r="Q110" s="83"/>
      <c r="R110" s="84">
        <f>P110*100/P102</f>
        <v>503.94753086419752</v>
      </c>
      <c r="S110" s="83" t="s">
        <v>258</v>
      </c>
    </row>
    <row r="111" spans="1:19" ht="55.5" customHeight="1">
      <c r="A111" s="14" t="s">
        <v>259</v>
      </c>
      <c r="B111" s="250" t="s">
        <v>260</v>
      </c>
      <c r="C111" s="251"/>
      <c r="D111" s="28">
        <f>D57-D75-D106-D109</f>
        <v>0</v>
      </c>
      <c r="E111" s="28">
        <f t="shared" ref="E111:O111" si="25">E57-E75-E106-E109</f>
        <v>0</v>
      </c>
      <c r="F111" s="28">
        <f>F57-F75-F106-F109</f>
        <v>68524</v>
      </c>
      <c r="G111" s="28">
        <f t="shared" si="25"/>
        <v>0</v>
      </c>
      <c r="H111" s="28">
        <f t="shared" si="25"/>
        <v>0</v>
      </c>
      <c r="I111" s="28">
        <f t="shared" si="25"/>
        <v>6000</v>
      </c>
      <c r="J111" s="28">
        <f>J57-J75-J106-J109</f>
        <v>55000</v>
      </c>
      <c r="K111" s="28">
        <f t="shared" si="25"/>
        <v>0</v>
      </c>
      <c r="L111" s="28">
        <f>L57-L75-L106-L109</f>
        <v>1969920</v>
      </c>
      <c r="M111" s="28">
        <f t="shared" si="25"/>
        <v>0</v>
      </c>
      <c r="N111" s="28">
        <f t="shared" si="25"/>
        <v>0</v>
      </c>
      <c r="O111" s="28">
        <f t="shared" si="25"/>
        <v>0</v>
      </c>
      <c r="P111" s="20">
        <f t="shared" si="18"/>
        <v>2099444</v>
      </c>
      <c r="Q111" s="83"/>
      <c r="R111" s="83"/>
      <c r="S111" s="83"/>
    </row>
    <row r="112" spans="1:19" ht="71.25" customHeight="1">
      <c r="A112" s="14" t="s">
        <v>261</v>
      </c>
      <c r="B112" s="250" t="s">
        <v>262</v>
      </c>
      <c r="C112" s="251"/>
      <c r="D112" s="28">
        <f>D113+D114</f>
        <v>0</v>
      </c>
      <c r="E112" s="28">
        <f t="shared" ref="E112:O112" si="26">E113+E114</f>
        <v>0</v>
      </c>
      <c r="F112" s="28">
        <f t="shared" si="26"/>
        <v>326599</v>
      </c>
      <c r="G112" s="28">
        <f t="shared" si="26"/>
        <v>0</v>
      </c>
      <c r="H112" s="28">
        <f t="shared" si="26"/>
        <v>0</v>
      </c>
      <c r="I112" s="28">
        <f t="shared" si="26"/>
        <v>44780</v>
      </c>
      <c r="J112" s="28">
        <f t="shared" si="26"/>
        <v>261220</v>
      </c>
      <c r="K112" s="28">
        <f t="shared" si="26"/>
        <v>0</v>
      </c>
      <c r="L112" s="28">
        <f>L113+L114</f>
        <v>1987565</v>
      </c>
      <c r="M112" s="28">
        <f t="shared" si="26"/>
        <v>0</v>
      </c>
      <c r="N112" s="28">
        <f t="shared" si="26"/>
        <v>0</v>
      </c>
      <c r="O112" s="28">
        <f t="shared" si="26"/>
        <v>0</v>
      </c>
      <c r="P112" s="20">
        <f t="shared" si="18"/>
        <v>2620164</v>
      </c>
      <c r="Q112" s="83"/>
      <c r="R112" s="83"/>
      <c r="S112" s="83"/>
    </row>
    <row r="113" spans="1:19" ht="49.5" customHeight="1">
      <c r="A113" s="14" t="s">
        <v>263</v>
      </c>
      <c r="B113" s="250" t="s">
        <v>264</v>
      </c>
      <c r="C113" s="251"/>
      <c r="D113" s="28">
        <f t="shared" ref="D113:O113" si="27">D98-D109</f>
        <v>0</v>
      </c>
      <c r="E113" s="28">
        <f t="shared" si="27"/>
        <v>0</v>
      </c>
      <c r="F113" s="28">
        <f t="shared" si="27"/>
        <v>75524</v>
      </c>
      <c r="G113" s="28">
        <f t="shared" si="27"/>
        <v>0</v>
      </c>
      <c r="H113" s="28">
        <f t="shared" si="27"/>
        <v>0</v>
      </c>
      <c r="I113" s="28">
        <f t="shared" si="27"/>
        <v>5000</v>
      </c>
      <c r="J113" s="28">
        <f t="shared" si="27"/>
        <v>18000</v>
      </c>
      <c r="K113" s="28">
        <f t="shared" si="27"/>
        <v>0</v>
      </c>
      <c r="L113" s="28">
        <f t="shared" si="27"/>
        <v>1713920</v>
      </c>
      <c r="M113" s="28">
        <f t="shared" si="27"/>
        <v>0</v>
      </c>
      <c r="N113" s="28">
        <f t="shared" si="27"/>
        <v>0</v>
      </c>
      <c r="O113" s="28">
        <f t="shared" si="27"/>
        <v>0</v>
      </c>
      <c r="P113" s="20">
        <f t="shared" si="18"/>
        <v>1812444</v>
      </c>
      <c r="Q113" s="83"/>
      <c r="R113" s="83"/>
      <c r="S113" s="83"/>
    </row>
    <row r="114" spans="1:19" ht="47.25" customHeight="1">
      <c r="A114" s="14" t="s">
        <v>265</v>
      </c>
      <c r="B114" s="267" t="s">
        <v>266</v>
      </c>
      <c r="C114" s="272"/>
      <c r="D114" s="31">
        <f>'Нижнекамск протоколы'!D114+'Нижнекамск СТС'!D114</f>
        <v>0</v>
      </c>
      <c r="E114" s="31">
        <f>'Нижнекамск протоколы'!E114+'Нижнекамск СТС'!E114</f>
        <v>0</v>
      </c>
      <c r="F114" s="31">
        <f>'Нижнекамск протоколы'!F114+'Нижнекамск СТС'!F114</f>
        <v>251075</v>
      </c>
      <c r="G114" s="31">
        <f>'Нижнекамск протоколы'!G114+'Нижнекамск СТС'!G114</f>
        <v>0</v>
      </c>
      <c r="H114" s="31">
        <f>'Нижнекамск протоколы'!H114+'Нижнекамск СТС'!H114</f>
        <v>0</v>
      </c>
      <c r="I114" s="31">
        <f>'Нижнекамск протоколы'!I114+'Нижнекамск СТС'!I114</f>
        <v>39780</v>
      </c>
      <c r="J114" s="31">
        <f>'Нижнекамск протоколы'!J114+'Нижнекамск СТС'!J114</f>
        <v>243220</v>
      </c>
      <c r="K114" s="31">
        <f>'Нижнекамск протоколы'!K114+'Нижнекамск СТС'!K114</f>
        <v>0</v>
      </c>
      <c r="L114" s="31">
        <f>'Нижнекамск протоколы'!L114+'Нижнекамск СТС'!L114</f>
        <v>273645</v>
      </c>
      <c r="M114" s="31">
        <f>'Нижнекамск протоколы'!M114+'Нижнекамск СТС'!M114</f>
        <v>0</v>
      </c>
      <c r="N114" s="31">
        <f>'Нижнекамск протоколы'!N114+'Нижнекамск СТС'!N114</f>
        <v>0</v>
      </c>
      <c r="O114" s="31">
        <f>'Нижнекамск протоколы'!O114+'Нижнекамск СТС'!O114</f>
        <v>0</v>
      </c>
      <c r="P114" s="20">
        <f t="shared" si="18"/>
        <v>807720</v>
      </c>
      <c r="Q114" s="83"/>
      <c r="R114" s="83"/>
      <c r="S114" s="83"/>
    </row>
    <row r="115" spans="1:19" ht="103.5" customHeight="1">
      <c r="A115" s="14" t="s">
        <v>267</v>
      </c>
      <c r="B115" s="262" t="s">
        <v>268</v>
      </c>
      <c r="C115" s="269"/>
      <c r="D115" s="31">
        <f>'Нижнекамск протоколы'!D115+'Нижнекамск СТС'!D115</f>
        <v>0</v>
      </c>
      <c r="E115" s="31">
        <f>'Нижнекамск протоколы'!E115+'Нижнекамск СТС'!E115</f>
        <v>0</v>
      </c>
      <c r="F115" s="31">
        <f>'Нижнекамск протоколы'!F115+'Нижнекамск СТС'!F115</f>
        <v>16</v>
      </c>
      <c r="G115" s="31">
        <f>'Нижнекамск протоколы'!G115+'Нижнекамск СТС'!G115</f>
        <v>0</v>
      </c>
      <c r="H115" s="31">
        <f>'Нижнекамск протоколы'!H115+'Нижнекамск СТС'!H115</f>
        <v>0</v>
      </c>
      <c r="I115" s="31">
        <f>'Нижнекамск протоколы'!I115+'Нижнекамск СТС'!I115</f>
        <v>4</v>
      </c>
      <c r="J115" s="31">
        <f>'Нижнекамск протоколы'!J115+'Нижнекамск СТС'!J115</f>
        <v>11</v>
      </c>
      <c r="K115" s="31">
        <f>'Нижнекамск протоколы'!K115+'Нижнекамск СТС'!K115</f>
        <v>0</v>
      </c>
      <c r="L115" s="31">
        <f>'Нижнекамск протоколы'!L115+'Нижнекамск СТС'!L115</f>
        <v>19</v>
      </c>
      <c r="M115" s="31">
        <f>'Нижнекамск протоколы'!M115+'Нижнекамск СТС'!M115</f>
        <v>0</v>
      </c>
      <c r="N115" s="31">
        <f>'Нижнекамск протоколы'!N115+'Нижнекамск СТС'!N115</f>
        <v>0</v>
      </c>
      <c r="O115" s="31">
        <f>'Нижнекамск протоколы'!O115+'Нижнекамск СТС'!O115</f>
        <v>0</v>
      </c>
      <c r="P115" s="20">
        <f t="shared" si="18"/>
        <v>50</v>
      </c>
      <c r="Q115" s="83"/>
      <c r="R115" s="83"/>
      <c r="S115" s="83"/>
    </row>
    <row r="116" spans="1:19" ht="135.75" customHeight="1">
      <c r="A116" s="14" t="s">
        <v>269</v>
      </c>
      <c r="B116" s="262" t="s">
        <v>270</v>
      </c>
      <c r="C116" s="269"/>
      <c r="D116" s="31">
        <f>'Нижнекамск протоколы'!D116+'Нижнекамск СТС'!D116</f>
        <v>0</v>
      </c>
      <c r="E116" s="31">
        <f>'Нижнекамск протоколы'!E116+'Нижнекамск СТС'!E116</f>
        <v>0</v>
      </c>
      <c r="F116" s="31">
        <f>'Нижнекамск протоколы'!F116+'Нижнекамск СТС'!F116</f>
        <v>16</v>
      </c>
      <c r="G116" s="31">
        <f>'Нижнекамск протоколы'!G116+'Нижнекамск СТС'!G116</f>
        <v>0</v>
      </c>
      <c r="H116" s="31">
        <f>'Нижнекамск протоколы'!H116+'Нижнекамск СТС'!H116</f>
        <v>0</v>
      </c>
      <c r="I116" s="31">
        <f>'Нижнекамск протоколы'!I116+'Нижнекамск СТС'!I116</f>
        <v>4</v>
      </c>
      <c r="J116" s="31">
        <f>'Нижнекамск протоколы'!J116+'Нижнекамск СТС'!J116</f>
        <v>11</v>
      </c>
      <c r="K116" s="31">
        <f>'Нижнекамск протоколы'!K116+'Нижнекамск СТС'!K116</f>
        <v>0</v>
      </c>
      <c r="L116" s="31">
        <f>'Нижнекамск протоколы'!L116+'Нижнекамск СТС'!L116</f>
        <v>19</v>
      </c>
      <c r="M116" s="31">
        <f>'Нижнекамск протоколы'!M116+'Нижнекамск СТС'!M116</f>
        <v>0</v>
      </c>
      <c r="N116" s="31">
        <f>'Нижнекамск протоколы'!N116+'Нижнекамск СТС'!N116</f>
        <v>0</v>
      </c>
      <c r="O116" s="31">
        <f>'Нижнекамск протоколы'!O116+'Нижнекамск СТС'!O116</f>
        <v>0</v>
      </c>
      <c r="P116" s="20">
        <f t="shared" si="18"/>
        <v>50</v>
      </c>
      <c r="Q116" s="83"/>
      <c r="R116" s="83"/>
      <c r="S116" s="83"/>
    </row>
    <row r="117" spans="1:19" ht="110.25" customHeight="1">
      <c r="A117" s="14" t="s">
        <v>271</v>
      </c>
      <c r="B117" s="239" t="s">
        <v>272</v>
      </c>
      <c r="C117" s="241"/>
      <c r="D117" s="31">
        <f>'Нижнекамск протоколы'!D117+'Нижнекамск СТС'!D117</f>
        <v>0</v>
      </c>
      <c r="E117" s="31">
        <f>'Нижнекамск протоколы'!E117+'Нижнекамск СТС'!E117</f>
        <v>0</v>
      </c>
      <c r="F117" s="31">
        <f>'Нижнекамск протоколы'!F117+'Нижнекамск СТС'!F117</f>
        <v>0</v>
      </c>
      <c r="G117" s="31">
        <f>'Нижнекамск протоколы'!G117+'Нижнекамск СТС'!G117</f>
        <v>0</v>
      </c>
      <c r="H117" s="31">
        <f>'Нижнекамск протоколы'!H117+'Нижнекамск СТС'!H117</f>
        <v>0</v>
      </c>
      <c r="I117" s="31">
        <f>'Нижнекамск протоколы'!I117+'Нижнекамск СТС'!I117</f>
        <v>0</v>
      </c>
      <c r="J117" s="31">
        <f>'Нижнекамск протоколы'!J117+'Нижнекамск СТС'!J117</f>
        <v>1</v>
      </c>
      <c r="K117" s="31">
        <f>'Нижнекамск протоколы'!K117+'Нижнекамск СТС'!K117</f>
        <v>0</v>
      </c>
      <c r="L117" s="31">
        <f>'Нижнекамск протоколы'!L117+'Нижнекамск СТС'!L117</f>
        <v>3</v>
      </c>
      <c r="M117" s="31">
        <f>'Нижнекамск протоколы'!M117+'Нижнекамск СТС'!M117</f>
        <v>0</v>
      </c>
      <c r="N117" s="31">
        <f>'Нижнекамск протоколы'!N117+'Нижнекамск СТС'!N117</f>
        <v>0</v>
      </c>
      <c r="O117" s="31">
        <f>'Нижнекамск протоколы'!O117+'Нижнекамск СТС'!O117</f>
        <v>0</v>
      </c>
      <c r="P117" s="20">
        <f t="shared" si="18"/>
        <v>4</v>
      </c>
      <c r="Q117" s="83"/>
      <c r="R117" s="83"/>
      <c r="S117" s="83"/>
    </row>
    <row r="118" spans="1:19" ht="70.5" customHeight="1">
      <c r="A118" s="14" t="s">
        <v>273</v>
      </c>
      <c r="B118" s="197" t="s">
        <v>274</v>
      </c>
      <c r="C118" s="197"/>
      <c r="D118" s="31">
        <f>'Нижнекамск протоколы'!D118+'Нижнекамск СТС'!D118</f>
        <v>0</v>
      </c>
      <c r="E118" s="31">
        <f>'Нижнекамск протоколы'!E118+'Нижнекамск СТС'!E118</f>
        <v>0</v>
      </c>
      <c r="F118" s="31">
        <f>'Нижнекамск протоколы'!F118+'Нижнекамск СТС'!F118</f>
        <v>16</v>
      </c>
      <c r="G118" s="31">
        <f>'Нижнекамск протоколы'!G118+'Нижнекамск СТС'!G118</f>
        <v>0</v>
      </c>
      <c r="H118" s="31">
        <f>'Нижнекамск протоколы'!H118+'Нижнекамск СТС'!H118</f>
        <v>0</v>
      </c>
      <c r="I118" s="31">
        <f>'Нижнекамск протоколы'!I118+'Нижнекамск СТС'!I118</f>
        <v>4</v>
      </c>
      <c r="J118" s="31">
        <f>'Нижнекамск протоколы'!J118+'Нижнекамск СТС'!J118</f>
        <v>11</v>
      </c>
      <c r="K118" s="31">
        <f>'Нижнекамск протоколы'!K118+'Нижнекамск СТС'!K118</f>
        <v>0</v>
      </c>
      <c r="L118" s="31">
        <f>'Нижнекамск протоколы'!L118+'Нижнекамск СТС'!L118</f>
        <v>19</v>
      </c>
      <c r="M118" s="31">
        <f>'Нижнекамск протоколы'!M118+'Нижнекамск СТС'!M118</f>
        <v>0</v>
      </c>
      <c r="N118" s="31">
        <f>'Нижнекамск протоколы'!N118+'Нижнекамск СТС'!N118</f>
        <v>0</v>
      </c>
      <c r="O118" s="31">
        <f>'Нижнекамск протоколы'!O118+'Нижнекамск СТС'!O118</f>
        <v>0</v>
      </c>
      <c r="P118" s="20">
        <f t="shared" si="18"/>
        <v>50</v>
      </c>
      <c r="Q118" s="83"/>
      <c r="R118" s="83"/>
      <c r="S118" s="83"/>
    </row>
    <row r="119" spans="1:19" ht="71.25" customHeight="1">
      <c r="A119" s="14" t="s">
        <v>275</v>
      </c>
      <c r="B119" s="197" t="s">
        <v>276</v>
      </c>
      <c r="C119" s="197"/>
      <c r="D119" s="31">
        <f>'Нижнекамск протоколы'!D119+'Нижнекамск СТС'!D119</f>
        <v>0</v>
      </c>
      <c r="E119" s="31">
        <f>'Нижнекамск протоколы'!E119+'Нижнекамск СТС'!E119</f>
        <v>0</v>
      </c>
      <c r="F119" s="31">
        <f>'Нижнекамск протоколы'!F119+'Нижнекамск СТС'!F119</f>
        <v>16488</v>
      </c>
      <c r="G119" s="31">
        <f>'Нижнекамск протоколы'!G119+'Нижнекамск СТС'!G119</f>
        <v>0</v>
      </c>
      <c r="H119" s="31">
        <f>'Нижнекамск протоколы'!H119+'Нижнекамск СТС'!H119</f>
        <v>0</v>
      </c>
      <c r="I119" s="31">
        <f>'Нижнекамск протоколы'!I119+'Нижнекамск СТС'!I119</f>
        <v>4000</v>
      </c>
      <c r="J119" s="31">
        <f>'Нижнекамск протоколы'!J119+'Нижнекамск СТС'!J119</f>
        <v>694838</v>
      </c>
      <c r="K119" s="31">
        <f>'Нижнекамск протоколы'!K119+'Нижнекамск СТС'!K119</f>
        <v>0</v>
      </c>
      <c r="L119" s="31">
        <f>'Нижнекамск протоколы'!L119+'Нижнекамск СТС'!L119</f>
        <v>38000</v>
      </c>
      <c r="M119" s="31">
        <f>'Нижнекамск протоколы'!M119+'Нижнекамск СТС'!M119</f>
        <v>0</v>
      </c>
      <c r="N119" s="31">
        <f>'Нижнекамск протоколы'!N119+'Нижнекамск СТС'!N119</f>
        <v>0</v>
      </c>
      <c r="O119" s="31">
        <f>'Нижнекамск протоколы'!O119+'Нижнекамск СТС'!O119</f>
        <v>0</v>
      </c>
      <c r="P119" s="20">
        <f t="shared" si="18"/>
        <v>753326</v>
      </c>
      <c r="Q119" s="83"/>
      <c r="R119" s="83"/>
      <c r="S119" s="83"/>
    </row>
    <row r="120" spans="1:19" ht="15.75">
      <c r="A120" s="238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19">
        <f>P121+P122+P123</f>
        <v>78</v>
      </c>
    </row>
    <row r="121" spans="1:19" ht="15.75">
      <c r="A121" s="14" t="s">
        <v>278</v>
      </c>
      <c r="B121" s="239" t="s">
        <v>279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31">
        <f>'Нижнекамск протоколы'!P121+'Нижнекамск СТС'!P121</f>
        <v>6</v>
      </c>
    </row>
    <row r="122" spans="1:19" ht="15.75">
      <c r="A122" s="14" t="s">
        <v>280</v>
      </c>
      <c r="B122" s="239" t="s">
        <v>281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1"/>
      <c r="P122" s="31">
        <f>'Нижнекамск протоколы'!P122+'Нижнекамск СТС'!P122</f>
        <v>72</v>
      </c>
    </row>
    <row r="123" spans="1:19" ht="15.75">
      <c r="A123" s="42" t="s">
        <v>282</v>
      </c>
      <c r="B123" s="240" t="s">
        <v>283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31">
        <f>'Нижнекамск протоколы'!P123+'Нижнекамск СТС'!P123</f>
        <v>0</v>
      </c>
    </row>
    <row r="124" spans="1:19" ht="15.75">
      <c r="A124" s="242" t="s">
        <v>284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19">
        <f>P125+P126+P127</f>
        <v>2</v>
      </c>
    </row>
    <row r="125" spans="1:19" ht="15.75">
      <c r="A125" s="14" t="s">
        <v>285</v>
      </c>
      <c r="B125" s="197" t="s">
        <v>286</v>
      </c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31">
        <f>'Нижнекамск протоколы'!P125+'Нижнекамск СТС'!P125</f>
        <v>0</v>
      </c>
    </row>
    <row r="126" spans="1:19" ht="15.75">
      <c r="A126" s="12" t="s">
        <v>287</v>
      </c>
      <c r="B126" s="197" t="s">
        <v>288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31">
        <f>'Нижнекамск протоколы'!P126+'Нижнекамск СТС'!P126</f>
        <v>2</v>
      </c>
    </row>
    <row r="127" spans="1:19" ht="15.75">
      <c r="A127" s="12" t="s">
        <v>289</v>
      </c>
      <c r="B127" s="197" t="s">
        <v>290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31">
        <f>'Нижнекамск протоколы'!P127+'Нижнекамск СТС'!P127</f>
        <v>0</v>
      </c>
    </row>
    <row r="128" spans="1:19" ht="15.7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  <c r="P128" s="46"/>
    </row>
    <row r="129" spans="1:16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8"/>
      <c r="P129" s="48"/>
    </row>
    <row r="130" spans="1:16" ht="15.75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ht="18.75">
      <c r="A131" s="47"/>
      <c r="B131" s="50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6" ht="16.5">
      <c r="A132" s="47"/>
      <c r="B132" s="51" t="s">
        <v>291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6" ht="18.75">
      <c r="A133" s="47"/>
      <c r="B133" s="50" t="s">
        <v>292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6">
      <c r="B134" s="52" t="s">
        <v>293</v>
      </c>
    </row>
    <row r="135" spans="1:16">
      <c r="B135" s="52"/>
    </row>
    <row r="136" spans="1:16" ht="16.5">
      <c r="B136" s="51" t="s">
        <v>294</v>
      </c>
    </row>
    <row r="137" spans="1:16" ht="18.75">
      <c r="B137" s="50" t="s">
        <v>295</v>
      </c>
    </row>
    <row r="138" spans="1:16">
      <c r="B138" s="52" t="s">
        <v>296</v>
      </c>
    </row>
  </sheetData>
  <sheetProtection algorithmName="SHA-512" hashValue="9BwgaSv012kfSi3jBGRO3xs+21Y/912RkO9NLY+mh1Zk+NjBKIbdBf+44OSQhE1Z941geLS/5FaZFoYVxtXlSA==" saltValue="g6S9kvVo1T1FRquwOJtY8g==" spinCount="100000" sheet="1" objects="1" scenarios="1" selectLockedCells="1" selectUnlockedCells="1"/>
  <protectedRanges>
    <protectedRange sqref="D28:O30 D114:O119 P121:P123 P125:P127 D109:O110 D106:J107 M106:O107 D94:O103 D90:O92 D87:O88 D83:O85 D80:O81 D76:O78 D73:O74 D69:O71 D62:O67 D58:O60 D54:O55 D50:O52 D47:O48 D43:O45 D40:O41 D36:O38 D32:O33 D21:O26" name="Диапазон1"/>
    <protectedRange sqref="D111:O111" name="Диапазон21"/>
    <protectedRange sqref="L106" name="Диапазон1_1"/>
    <protectedRange sqref="L107" name="Диапазон1_2"/>
    <protectedRange sqref="K106" name="Диапазон1_3"/>
    <protectedRange sqref="K107" name="Диапазон1_4"/>
  </protectedRanges>
  <mergeCells count="124">
    <mergeCell ref="B121:O121"/>
    <mergeCell ref="B122:O122"/>
    <mergeCell ref="B123:O123"/>
    <mergeCell ref="A124:O124"/>
    <mergeCell ref="B125:O125"/>
    <mergeCell ref="B126:O126"/>
    <mergeCell ref="B127:O127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O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A56:P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5:C15"/>
    <mergeCell ref="D15:P15"/>
    <mergeCell ref="A16:P16"/>
    <mergeCell ref="B17:C17"/>
    <mergeCell ref="D17:P17"/>
    <mergeCell ref="B18:C18"/>
    <mergeCell ref="B19:C19"/>
    <mergeCell ref="B20:C20"/>
    <mergeCell ref="B21:C21"/>
    <mergeCell ref="B10:P10"/>
    <mergeCell ref="B11:C11"/>
    <mergeCell ref="D11:P11"/>
    <mergeCell ref="B12:C12"/>
    <mergeCell ref="D12:P12"/>
    <mergeCell ref="B13:C13"/>
    <mergeCell ref="D13:P13"/>
    <mergeCell ref="B14:C14"/>
    <mergeCell ref="D14:P14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Ввод</vt:lpstr>
      <vt:lpstr>Свод</vt:lpstr>
      <vt:lpstr>ГО</vt:lpstr>
      <vt:lpstr>МР</vt:lpstr>
      <vt:lpstr>СТС</vt:lpstr>
      <vt:lpstr>протоколы</vt:lpstr>
      <vt:lpstr>Казань </vt:lpstr>
      <vt:lpstr>НЧелны </vt:lpstr>
      <vt:lpstr>Нижнекамский</vt:lpstr>
      <vt:lpstr>Казань протоколы</vt:lpstr>
      <vt:lpstr>Казань СТС </vt:lpstr>
      <vt:lpstr>НЧелны протоколы</vt:lpstr>
      <vt:lpstr>НЧелны СТС</vt:lpstr>
      <vt:lpstr>Агрызский</vt:lpstr>
      <vt:lpstr>Азнакаевский</vt:lpstr>
      <vt:lpstr>Аксубаевский</vt:lpstr>
      <vt:lpstr>Актанышский</vt:lpstr>
      <vt:lpstr>Алексеевский</vt:lpstr>
      <vt:lpstr>Алькеевский</vt:lpstr>
      <vt:lpstr>Альметьевский</vt:lpstr>
      <vt:lpstr>Апастовский</vt:lpstr>
      <vt:lpstr>Арский</vt:lpstr>
      <vt:lpstr>Атнинский</vt:lpstr>
      <vt:lpstr>Бавлинский</vt:lpstr>
      <vt:lpstr>Балтасинский</vt:lpstr>
      <vt:lpstr>Бугульминский</vt:lpstr>
      <vt:lpstr>Буинский</vt:lpstr>
      <vt:lpstr>Верхнеуслонский</vt:lpstr>
      <vt:lpstr>Высокогорский</vt:lpstr>
      <vt:lpstr>Дрожжановский</vt:lpstr>
      <vt:lpstr>Елабужский</vt:lpstr>
      <vt:lpstr>Заинский</vt:lpstr>
      <vt:lpstr>Зеленодольский</vt:lpstr>
      <vt:lpstr>Кайбицкий</vt:lpstr>
      <vt:lpstr>КамскоУстьинский</vt:lpstr>
      <vt:lpstr>Кукморский</vt:lpstr>
      <vt:lpstr>Лаишевский</vt:lpstr>
      <vt:lpstr>Лениногорский</vt:lpstr>
      <vt:lpstr>Мамадышский</vt:lpstr>
      <vt:lpstr>Менделеевский</vt:lpstr>
      <vt:lpstr>Мензелинский</vt:lpstr>
      <vt:lpstr>Муслюмовский</vt:lpstr>
      <vt:lpstr>Нижнекамск протоколы</vt:lpstr>
      <vt:lpstr>Нижнекамск СТС</vt:lpstr>
      <vt:lpstr>Новошешминский</vt:lpstr>
      <vt:lpstr>Нурлатский</vt:lpstr>
      <vt:lpstr>Пестречинский</vt:lpstr>
      <vt:lpstr>РыбноСлободский</vt:lpstr>
      <vt:lpstr>Сабинский</vt:lpstr>
      <vt:lpstr>Сармановский</vt:lpstr>
      <vt:lpstr>Спасский</vt:lpstr>
      <vt:lpstr>Тетюшский</vt:lpstr>
      <vt:lpstr>Тукаевский</vt:lpstr>
      <vt:lpstr>Тюлячинский</vt:lpstr>
      <vt:lpstr>Черемшанский</vt:lpstr>
      <vt:lpstr>Чистопольский</vt:lpstr>
      <vt:lpstr>Ютазинский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Исмагилова А.А</cp:lastModifiedBy>
  <cp:revision>118</cp:revision>
  <cp:lastPrinted>2023-12-28T04:45:29Z</cp:lastPrinted>
  <dcterms:created xsi:type="dcterms:W3CDTF">2006-09-16T00:00:00Z</dcterms:created>
  <dcterms:modified xsi:type="dcterms:W3CDTF">2023-12-28T04:48:58Z</dcterms:modified>
</cp:coreProperties>
</file>